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sdossantos\Documents\"/>
    </mc:Choice>
  </mc:AlternateContent>
  <xr:revisionPtr revIDLastSave="0" documentId="8_{E1E9EDFE-B529-42E4-8E7A-F8E406614B07}" xr6:coauthVersionLast="47" xr6:coauthVersionMax="47" xr10:uidLastSave="{00000000-0000-0000-0000-000000000000}"/>
  <bookViews>
    <workbookView xWindow="-108" yWindow="-108" windowWidth="23256" windowHeight="12456" tabRatio="747" xr2:uid="{00000000-000D-0000-FFFF-FFFF00000000}"/>
  </bookViews>
  <sheets>
    <sheet name="Diversifié Prudent" sheetId="25" r:id="rId1"/>
  </sheets>
  <definedNames>
    <definedName name="_xlnm._FilterDatabase" localSheetId="0" hidden="1">'Diversifié Prudent'!$A$3:$AC$3</definedName>
    <definedName name="_xlnm.Print_Area" localSheetId="0">'Diversifié Prudent'!$A$1:$AC$13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3" i="25" l="1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C13" i="25"/>
</calcChain>
</file>

<file path=xl/sharedStrings.xml><?xml version="1.0" encoding="utf-8"?>
<sst xmlns="http://schemas.openxmlformats.org/spreadsheetml/2006/main" count="130" uniqueCount="58">
  <si>
    <t>Société</t>
  </si>
  <si>
    <t>Nom du fonds</t>
  </si>
  <si>
    <t>Observatoire</t>
  </si>
  <si>
    <t>Moyenne</t>
  </si>
  <si>
    <t>Volatilité annualisée depuis 01/08</t>
  </si>
  <si>
    <t>Max Drawdown depuis 01/08</t>
  </si>
  <si>
    <t>Date de recommandation du fonds</t>
  </si>
  <si>
    <t>Performance annualisée 5 ans</t>
  </si>
  <si>
    <t>Performance annualisée 3 ans</t>
  </si>
  <si>
    <t>Type</t>
  </si>
  <si>
    <t>Couple Rendement Risque 5 ans</t>
  </si>
  <si>
    <t>Couple Rendement Risque 1 an</t>
  </si>
  <si>
    <t>Couple Rendement / Risque depuis 01/08</t>
  </si>
  <si>
    <t>Performance annualisée 1 an</t>
  </si>
  <si>
    <r>
      <rPr>
        <sz val="12"/>
        <rFont val="Calibri"/>
        <family val="2"/>
      </rPr>
      <t>Univers :</t>
    </r>
    <r>
      <rPr>
        <b/>
        <sz val="12"/>
        <rFont val="Calibri"/>
        <family val="2"/>
      </rPr>
      <t xml:space="preserve"> </t>
    </r>
  </si>
  <si>
    <t>Performance annualisée 10 ans</t>
  </si>
  <si>
    <t>Couple Rendement Risque 10 ans</t>
  </si>
  <si>
    <t>FCPE</t>
  </si>
  <si>
    <t>non</t>
  </si>
  <si>
    <t>SICAV</t>
  </si>
  <si>
    <t>Carmignac</t>
  </si>
  <si>
    <t>DNCA</t>
  </si>
  <si>
    <r>
      <rPr>
        <b/>
        <i/>
        <sz val="16"/>
        <color rgb="FFC0000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GALEA EPS</t>
    </r>
    <r>
      <rPr>
        <sz val="16"/>
        <color indexed="8"/>
        <rFont val="Calibri"/>
        <family val="2"/>
      </rPr>
      <t xml:space="preserve"> de l'Epargne d'Entreprise</t>
    </r>
  </si>
  <si>
    <t>FIVG</t>
  </si>
  <si>
    <t>La Financière de l'Echiquier</t>
  </si>
  <si>
    <t/>
  </si>
  <si>
    <t>Non</t>
  </si>
  <si>
    <t>Perf. Totale depuis 01/08</t>
  </si>
  <si>
    <t>Volatilité annualisée 10 ans</t>
  </si>
  <si>
    <t>Max Drawdown 10 ans</t>
  </si>
  <si>
    <t>Volatilité annualisée 5 ans</t>
  </si>
  <si>
    <t>Max Drawdown 5 ans</t>
  </si>
  <si>
    <t>Volatilité annualisée 3 ans</t>
  </si>
  <si>
    <t>Max Drawdown 3 ans</t>
  </si>
  <si>
    <t>Couple Rendement Risque 3 ans</t>
  </si>
  <si>
    <t>Volatilité annualisée 1 an</t>
  </si>
  <si>
    <t>Max Drawdown 1 an</t>
  </si>
  <si>
    <t>Performance annualisée depuis 01/08</t>
  </si>
  <si>
    <t>Crédit Mutuel Asset Management</t>
  </si>
  <si>
    <t>Article SFDR (6,8 ou 9)</t>
  </si>
  <si>
    <t>label ISR (oui/non)</t>
  </si>
  <si>
    <t>label Finansol (oui/non)</t>
  </si>
  <si>
    <t>label Greenfin (oui/non)</t>
  </si>
  <si>
    <t>label CIES (oui/non)</t>
  </si>
  <si>
    <t>label France Relance (oui/non)</t>
  </si>
  <si>
    <t>DIVERSIFIE PRUDENT</t>
  </si>
  <si>
    <t>ERES GESTION</t>
  </si>
  <si>
    <t>Sienna IM</t>
  </si>
  <si>
    <t>AllianzGI</t>
  </si>
  <si>
    <t xml:space="preserve"> Strategy 15</t>
  </si>
  <si>
    <t>Carmignac Pf Patrimoine F EUR Acc</t>
  </si>
  <si>
    <t>CM-AM Avenir Tempéré</t>
  </si>
  <si>
    <t>DNCA Invest Eurose</t>
  </si>
  <si>
    <t>ERES SELECTION MODERE - H</t>
  </si>
  <si>
    <t>Echiquier Arty SRI</t>
  </si>
  <si>
    <t>Avenir Rendement</t>
  </si>
  <si>
    <t>SIENNA PERFORMANCE ABSOLUE DEFENSIF FS-C</t>
  </si>
  <si>
    <t>Vega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</si>
</sst>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[$-40C]d\ mmmm\ yyyy;@"/>
    <numFmt numFmtId="167" formatCode="dd/mm/yy;@"/>
    <numFmt numFmtId="168" formatCode="[$-40C]d\-mmm\-yy;@"/>
    <numFmt numFmtId="169" formatCode="_ * #,##0.00_)\ _€_ ;_ * \(#,##0.00\)\ _€_ ;_ * &quot;-&quot;??_)\ _€_ ;_ @_ "/>
    <numFmt numFmtId="170" formatCode="_ * #,##0.00_)\ &quot;€&quot;_ ;_ * \(#,##0.00\)\ &quot;€&quot;_ ;_ * &quot;-&quot;??_)\ &quot;€&quot;_ ;_ @_ "/>
    <numFmt numFmtId="171" formatCode="0.0"/>
  </numFmts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Calibri"/>
      <family val="2"/>
    </font>
    <font>
      <i/>
      <sz val="16"/>
      <color indexed="23"/>
      <name val="Calibri"/>
      <family val="2"/>
    </font>
    <font>
      <sz val="16"/>
      <color indexed="23"/>
      <name val="Calibri"/>
      <family val="2"/>
    </font>
    <font>
      <b/>
      <sz val="16"/>
      <color indexed="23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i/>
      <sz val="16"/>
      <color rgb="FFDD0806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i/>
      <sz val="16"/>
      <color rgb="FFDD0806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6"/>
      <color rgb="FFC00000"/>
      <name val="Calibri"/>
      <family val="2"/>
    </font>
    <font>
      <b/>
      <sz val="12"/>
      <color rgb="FFCF1D28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lightUp">
        <bgColor theme="2" tint="-0.499984740745262"/>
      </patternFill>
    </fill>
  </fills>
  <borders count="3">
    <border>
      <left/>
      <right/>
      <top/>
      <bottom/>
      <diagonal/>
    </border>
    <border>
      <left/>
      <right/>
      <top style="thin">
        <color rgb="FFC80912"/>
      </top>
      <bottom style="thin">
        <color rgb="FFC8091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07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2" fillId="5" borderId="0">
      <protection locked="0"/>
    </xf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166" fontId="13" fillId="4" borderId="0" xfId="0" applyNumberFormat="1" applyFont="1" applyFill="1" applyAlignment="1" applyProtection="1">
      <alignment horizontal="center"/>
      <protection locked="0"/>
    </xf>
    <xf numFmtId="0" fontId="13" fillId="4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165" fontId="0" fillId="2" borderId="0" xfId="0" applyNumberFormat="1" applyFill="1" applyProtection="1">
      <protection locked="0"/>
    </xf>
    <xf numFmtId="0" fontId="0" fillId="2" borderId="0" xfId="0" applyFill="1" applyAlignment="1">
      <alignment vertical="center"/>
    </xf>
    <xf numFmtId="0" fontId="11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2" applyNumberFormat="1" applyFont="1" applyFill="1" applyBorder="1" applyAlignment="1">
      <alignment horizontal="center" vertical="center"/>
    </xf>
    <xf numFmtId="164" fontId="0" fillId="0" borderId="0" xfId="1" applyFont="1" applyFill="1" applyBorder="1" applyAlignment="1">
      <alignment horizontal="center" vertical="center"/>
    </xf>
    <xf numFmtId="167" fontId="0" fillId="0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0" fontId="18" fillId="3" borderId="0" xfId="0" applyFont="1" applyFill="1" applyAlignment="1" applyProtection="1">
      <alignment horizontal="left" vertical="center"/>
      <protection locked="0"/>
    </xf>
    <xf numFmtId="168" fontId="18" fillId="3" borderId="0" xfId="0" applyNumberFormat="1" applyFont="1" applyFill="1" applyAlignment="1" applyProtection="1">
      <alignment horizontal="left" vertical="center"/>
      <protection locked="0"/>
    </xf>
    <xf numFmtId="165" fontId="2" fillId="0" borderId="0" xfId="2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1" fontId="0" fillId="0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65" fontId="1" fillId="2" borderId="1" xfId="2" applyNumberFormat="1" applyFont="1" applyFill="1" applyBorder="1" applyAlignment="1" applyProtection="1">
      <alignment horizontal="center" vertical="center"/>
    </xf>
    <xf numFmtId="164" fontId="1" fillId="2" borderId="1" xfId="1" applyFont="1" applyFill="1" applyBorder="1" applyAlignment="1" applyProtection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171" fontId="2" fillId="0" borderId="0" xfId="1" applyNumberFormat="1" applyFont="1" applyFill="1" applyBorder="1" applyAlignment="1">
      <alignment horizontal="center" vertical="center"/>
    </xf>
    <xf numFmtId="171" fontId="1" fillId="2" borderId="1" xfId="1" applyNumberFormat="1" applyFont="1" applyFill="1" applyBorder="1" applyAlignment="1" applyProtection="1">
      <alignment horizontal="center" vertical="center"/>
    </xf>
    <xf numFmtId="165" fontId="2" fillId="0" borderId="0" xfId="588" applyNumberFormat="1" applyFont="1" applyFill="1" applyBorder="1" applyAlignment="1">
      <alignment horizontal="center" vertical="center"/>
    </xf>
    <xf numFmtId="171" fontId="0" fillId="0" borderId="0" xfId="1" applyNumberFormat="1" applyFont="1" applyFill="1" applyBorder="1" applyAlignment="1">
      <alignment horizontal="center" vertical="center"/>
    </xf>
    <xf numFmtId="10" fontId="0" fillId="0" borderId="0" xfId="1" applyNumberFormat="1" applyFont="1" applyFill="1" applyBorder="1" applyAlignment="1">
      <alignment horizontal="center" vertical="center"/>
    </xf>
    <xf numFmtId="10" fontId="0" fillId="0" borderId="0" xfId="1" applyNumberFormat="1" applyFont="1" applyFill="1" applyAlignment="1">
      <alignment horizontal="center" vertical="center"/>
    </xf>
  </cellXfs>
  <cellStyles count="607">
    <cellStyle name="Comma 2" xfId="591" xr:uid="{80C025C6-C614-4351-80B5-538828415AEF}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8" builtinId="8" hidden="1"/>
    <cellStyle name="Lien hypertexte" xfId="390" builtinId="8" hidden="1"/>
    <cellStyle name="Lien hypertexte" xfId="392" builtinId="8" hidden="1"/>
    <cellStyle name="Lien hypertexte" xfId="394" builtinId="8" hidden="1"/>
    <cellStyle name="Lien hypertexte" xfId="396" builtinId="8" hidden="1"/>
    <cellStyle name="Lien hypertexte" xfId="398" builtinId="8" hidden="1"/>
    <cellStyle name="Lien hypertexte" xfId="400" builtinId="8" hidden="1"/>
    <cellStyle name="Lien hypertexte" xfId="402" builtinId="8" hidden="1"/>
    <cellStyle name="Lien hypertexte" xfId="404" builtinId="8" hidden="1"/>
    <cellStyle name="Lien hypertexte" xfId="406" builtinId="8" hidden="1"/>
    <cellStyle name="Lien hypertexte" xfId="408" builtinId="8" hidden="1"/>
    <cellStyle name="Lien hypertexte" xfId="410" builtinId="8" hidden="1"/>
    <cellStyle name="Lien hypertexte" xfId="412" builtinId="8" hidden="1"/>
    <cellStyle name="Lien hypertexte" xfId="414" builtinId="8" hidden="1"/>
    <cellStyle name="Lien hypertexte" xfId="416" builtinId="8" hidden="1"/>
    <cellStyle name="Lien hypertexte" xfId="418" builtinId="8" hidden="1"/>
    <cellStyle name="Lien hypertexte" xfId="420" builtinId="8" hidden="1"/>
    <cellStyle name="Lien hypertexte" xfId="422" builtinId="8" hidden="1"/>
    <cellStyle name="Lien hypertexte" xfId="424" builtinId="8" hidden="1"/>
    <cellStyle name="Lien hypertexte" xfId="426" builtinId="8" hidden="1"/>
    <cellStyle name="Lien hypertexte" xfId="428" builtinId="8" hidden="1"/>
    <cellStyle name="Lien hypertexte" xfId="430" builtinId="8" hidden="1"/>
    <cellStyle name="Lien hypertexte" xfId="432" builtinId="8" hidden="1"/>
    <cellStyle name="Lien hypertexte" xfId="434" builtinId="8" hidden="1"/>
    <cellStyle name="Lien hypertexte" xfId="436" builtinId="8" hidden="1"/>
    <cellStyle name="Lien hypertexte" xfId="438" builtinId="8" hidden="1"/>
    <cellStyle name="Lien hypertexte" xfId="440" builtinId="8" hidden="1"/>
    <cellStyle name="Lien hypertexte" xfId="442" builtinId="8" hidden="1"/>
    <cellStyle name="Lien hypertexte" xfId="444" builtinId="8" hidden="1"/>
    <cellStyle name="Lien hypertexte" xfId="446" builtinId="8" hidden="1"/>
    <cellStyle name="Lien hypertexte" xfId="448" builtinId="8" hidden="1"/>
    <cellStyle name="Lien hypertexte" xfId="450" builtinId="8" hidden="1"/>
    <cellStyle name="Lien hypertexte" xfId="452" builtinId="8" hidden="1"/>
    <cellStyle name="Lien hypertexte" xfId="454" builtinId="8" hidden="1"/>
    <cellStyle name="Lien hypertexte" xfId="456" builtinId="8" hidden="1"/>
    <cellStyle name="Lien hypertexte" xfId="458" builtinId="8" hidden="1"/>
    <cellStyle name="Lien hypertexte" xfId="460" builtinId="8" hidden="1"/>
    <cellStyle name="Lien hypertexte" xfId="462" builtinId="8" hidden="1"/>
    <cellStyle name="Lien hypertexte" xfId="464" builtinId="8" hidden="1"/>
    <cellStyle name="Lien hypertexte" xfId="466" builtinId="8" hidden="1"/>
    <cellStyle name="Lien hypertexte" xfId="468" builtinId="8" hidden="1"/>
    <cellStyle name="Lien hypertexte" xfId="470" builtinId="8" hidden="1"/>
    <cellStyle name="Lien hypertexte" xfId="472" builtinId="8" hidden="1"/>
    <cellStyle name="Lien hypertexte" xfId="474" builtinId="8" hidden="1"/>
    <cellStyle name="Lien hypertexte" xfId="476" builtinId="8" hidden="1"/>
    <cellStyle name="Lien hypertexte" xfId="478" builtinId="8" hidden="1"/>
    <cellStyle name="Lien hypertexte" xfId="480" builtinId="8" hidden="1"/>
    <cellStyle name="Lien hypertexte" xfId="482" builtinId="8" hidden="1"/>
    <cellStyle name="Lien hypertexte" xfId="484" builtinId="8" hidden="1"/>
    <cellStyle name="Lien hypertexte" xfId="486" builtinId="8" hidden="1"/>
    <cellStyle name="Lien hypertexte" xfId="488" builtinId="8" hidden="1"/>
    <cellStyle name="Lien hypertexte" xfId="490" builtinId="8" hidden="1"/>
    <cellStyle name="Lien hypertexte" xfId="492" builtinId="8" hidden="1"/>
    <cellStyle name="Lien hypertexte" xfId="494" builtinId="8" hidden="1"/>
    <cellStyle name="Lien hypertexte" xfId="496" builtinId="8" hidden="1"/>
    <cellStyle name="Lien hypertexte" xfId="498" builtinId="8" hidden="1"/>
    <cellStyle name="Lien hypertexte" xfId="500" builtinId="8" hidden="1"/>
    <cellStyle name="Lien hypertexte" xfId="502" builtinId="8" hidden="1"/>
    <cellStyle name="Lien hypertexte" xfId="504" builtinId="8" hidden="1"/>
    <cellStyle name="Lien hypertexte" xfId="506" builtinId="8" hidden="1"/>
    <cellStyle name="Lien hypertexte" xfId="508" builtinId="8" hidden="1"/>
    <cellStyle name="Lien hypertexte" xfId="510" builtinId="8" hidden="1"/>
    <cellStyle name="Lien hypertexte" xfId="512" builtinId="8" hidden="1"/>
    <cellStyle name="Lien hypertexte" xfId="514" builtinId="8" hidden="1"/>
    <cellStyle name="Lien hypertexte" xfId="516" builtinId="8" hidden="1"/>
    <cellStyle name="Lien hypertexte" xfId="518" builtinId="8" hidden="1"/>
    <cellStyle name="Lien hypertexte" xfId="520" builtinId="8" hidden="1"/>
    <cellStyle name="Lien hypertexte" xfId="522" builtinId="8" hidden="1"/>
    <cellStyle name="Lien hypertexte" xfId="524" builtinId="8" hidden="1"/>
    <cellStyle name="Lien hypertexte" xfId="526" builtinId="8" hidden="1"/>
    <cellStyle name="Lien hypertexte" xfId="528" builtinId="8" hidden="1"/>
    <cellStyle name="Lien hypertexte" xfId="530" builtinId="8" hidden="1"/>
    <cellStyle name="Lien hypertexte" xfId="532" builtinId="8" hidden="1"/>
    <cellStyle name="Lien hypertexte" xfId="534" builtinId="8" hidden="1"/>
    <cellStyle name="Lien hypertexte" xfId="536" builtinId="8" hidden="1"/>
    <cellStyle name="Lien hypertexte" xfId="538" builtinId="8" hidden="1"/>
    <cellStyle name="Lien hypertexte" xfId="540" builtinId="8" hidden="1"/>
    <cellStyle name="Lien hypertexte" xfId="542" builtinId="8" hidden="1"/>
    <cellStyle name="Lien hypertexte" xfId="544" builtinId="8" hidden="1"/>
    <cellStyle name="Lien hypertexte" xfId="546" builtinId="8" hidden="1"/>
    <cellStyle name="Lien hypertexte" xfId="548" builtinId="8" hidden="1"/>
    <cellStyle name="Lien hypertexte" xfId="550" builtinId="8" hidden="1"/>
    <cellStyle name="Lien hypertexte" xfId="552" builtinId="8" hidden="1"/>
    <cellStyle name="Lien hypertexte" xfId="554" builtinId="8" hidden="1"/>
    <cellStyle name="Lien hypertexte" xfId="556" builtinId="8" hidden="1"/>
    <cellStyle name="Lien hypertexte" xfId="558" builtinId="8" hidden="1"/>
    <cellStyle name="Lien hypertexte" xfId="560" builtinId="8" hidden="1"/>
    <cellStyle name="Lien hypertexte" xfId="562" builtinId="8" hidden="1"/>
    <cellStyle name="Lien hypertexte" xfId="564" builtinId="8" hidden="1"/>
    <cellStyle name="Lien hypertexte" xfId="566" builtinId="8" hidden="1"/>
    <cellStyle name="Lien hypertexte" xfId="568" builtinId="8" hidden="1"/>
    <cellStyle name="Lien hypertexte" xfId="570" builtinId="8" hidden="1"/>
    <cellStyle name="Lien hypertexte" xfId="572" builtinId="8" hidden="1"/>
    <cellStyle name="Lien hypertexte" xfId="574" builtinId="8" hidden="1"/>
    <cellStyle name="Lien hypertexte" xfId="576" builtinId="8" hidden="1"/>
    <cellStyle name="Lien hypertexte" xfId="578" builtinId="8" hidden="1"/>
    <cellStyle name="Lien hypertexte" xfId="580" builtinId="8" hidden="1"/>
    <cellStyle name="Lien hypertexte" xfId="582" builtinId="8" hidden="1"/>
    <cellStyle name="Lien hypertexte" xfId="584" builtinId="8" hidden="1"/>
    <cellStyle name="Lien hypertexte" xfId="586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9" builtinId="9" hidden="1"/>
    <cellStyle name="Lien hypertexte visité" xfId="391" builtinId="9" hidden="1"/>
    <cellStyle name="Lien hypertexte visité" xfId="393" builtinId="9" hidden="1"/>
    <cellStyle name="Lien hypertexte visité" xfId="395" builtinId="9" hidden="1"/>
    <cellStyle name="Lien hypertexte visité" xfId="397" builtinId="9" hidden="1"/>
    <cellStyle name="Lien hypertexte visité" xfId="399" builtinId="9" hidden="1"/>
    <cellStyle name="Lien hypertexte visité" xfId="401" builtinId="9" hidden="1"/>
    <cellStyle name="Lien hypertexte visité" xfId="403" builtinId="9" hidden="1"/>
    <cellStyle name="Lien hypertexte visité" xfId="405" builtinId="9" hidden="1"/>
    <cellStyle name="Lien hypertexte visité" xfId="407" builtinId="9" hidden="1"/>
    <cellStyle name="Lien hypertexte visité" xfId="409" builtinId="9" hidden="1"/>
    <cellStyle name="Lien hypertexte visité" xfId="411" builtinId="9" hidden="1"/>
    <cellStyle name="Lien hypertexte visité" xfId="413" builtinId="9" hidden="1"/>
    <cellStyle name="Lien hypertexte visité" xfId="415" builtinId="9" hidden="1"/>
    <cellStyle name="Lien hypertexte visité" xfId="417" builtinId="9" hidden="1"/>
    <cellStyle name="Lien hypertexte visité" xfId="419" builtinId="9" hidden="1"/>
    <cellStyle name="Lien hypertexte visité" xfId="421" builtinId="9" hidden="1"/>
    <cellStyle name="Lien hypertexte visité" xfId="423" builtinId="9" hidden="1"/>
    <cellStyle name="Lien hypertexte visité" xfId="425" builtinId="9" hidden="1"/>
    <cellStyle name="Lien hypertexte visité" xfId="427" builtinId="9" hidden="1"/>
    <cellStyle name="Lien hypertexte visité" xfId="429" builtinId="9" hidden="1"/>
    <cellStyle name="Lien hypertexte visité" xfId="431" builtinId="9" hidden="1"/>
    <cellStyle name="Lien hypertexte visité" xfId="433" builtinId="9" hidden="1"/>
    <cellStyle name="Lien hypertexte visité" xfId="435" builtinId="9" hidden="1"/>
    <cellStyle name="Lien hypertexte visité" xfId="437" builtinId="9" hidden="1"/>
    <cellStyle name="Lien hypertexte visité" xfId="439" builtinId="9" hidden="1"/>
    <cellStyle name="Lien hypertexte visité" xfId="441" builtinId="9" hidden="1"/>
    <cellStyle name="Lien hypertexte visité" xfId="443" builtinId="9" hidden="1"/>
    <cellStyle name="Lien hypertexte visité" xfId="445" builtinId="9" hidden="1"/>
    <cellStyle name="Lien hypertexte visité" xfId="447" builtinId="9" hidden="1"/>
    <cellStyle name="Lien hypertexte visité" xfId="449" builtinId="9" hidden="1"/>
    <cellStyle name="Lien hypertexte visité" xfId="451" builtinId="9" hidden="1"/>
    <cellStyle name="Lien hypertexte visité" xfId="453" builtinId="9" hidden="1"/>
    <cellStyle name="Lien hypertexte visité" xfId="455" builtinId="9" hidden="1"/>
    <cellStyle name="Lien hypertexte visité" xfId="457" builtinId="9" hidden="1"/>
    <cellStyle name="Lien hypertexte visité" xfId="459" builtinId="9" hidden="1"/>
    <cellStyle name="Lien hypertexte visité" xfId="461" builtinId="9" hidden="1"/>
    <cellStyle name="Lien hypertexte visité" xfId="463" builtinId="9" hidden="1"/>
    <cellStyle name="Lien hypertexte visité" xfId="465" builtinId="9" hidden="1"/>
    <cellStyle name="Lien hypertexte visité" xfId="467" builtinId="9" hidden="1"/>
    <cellStyle name="Lien hypertexte visité" xfId="469" builtinId="9" hidden="1"/>
    <cellStyle name="Lien hypertexte visité" xfId="471" builtinId="9" hidden="1"/>
    <cellStyle name="Lien hypertexte visité" xfId="473" builtinId="9" hidden="1"/>
    <cellStyle name="Lien hypertexte visité" xfId="475" builtinId="9" hidden="1"/>
    <cellStyle name="Lien hypertexte visité" xfId="477" builtinId="9" hidden="1"/>
    <cellStyle name="Lien hypertexte visité" xfId="479" builtinId="9" hidden="1"/>
    <cellStyle name="Lien hypertexte visité" xfId="481" builtinId="9" hidden="1"/>
    <cellStyle name="Lien hypertexte visité" xfId="483" builtinId="9" hidden="1"/>
    <cellStyle name="Lien hypertexte visité" xfId="485" builtinId="9" hidden="1"/>
    <cellStyle name="Lien hypertexte visité" xfId="487" builtinId="9" hidden="1"/>
    <cellStyle name="Lien hypertexte visité" xfId="489" builtinId="9" hidden="1"/>
    <cellStyle name="Lien hypertexte visité" xfId="491" builtinId="9" hidden="1"/>
    <cellStyle name="Lien hypertexte visité" xfId="493" builtinId="9" hidden="1"/>
    <cellStyle name="Lien hypertexte visité" xfId="495" builtinId="9" hidden="1"/>
    <cellStyle name="Lien hypertexte visité" xfId="497" builtinId="9" hidden="1"/>
    <cellStyle name="Lien hypertexte visité" xfId="499" builtinId="9" hidden="1"/>
    <cellStyle name="Lien hypertexte visité" xfId="501" builtinId="9" hidden="1"/>
    <cellStyle name="Lien hypertexte visité" xfId="503" builtinId="9" hidden="1"/>
    <cellStyle name="Lien hypertexte visité" xfId="505" builtinId="9" hidden="1"/>
    <cellStyle name="Lien hypertexte visité" xfId="507" builtinId="9" hidden="1"/>
    <cellStyle name="Lien hypertexte visité" xfId="509" builtinId="9" hidden="1"/>
    <cellStyle name="Lien hypertexte visité" xfId="511" builtinId="9" hidden="1"/>
    <cellStyle name="Lien hypertexte visité" xfId="513" builtinId="9" hidden="1"/>
    <cellStyle name="Lien hypertexte visité" xfId="515" builtinId="9" hidden="1"/>
    <cellStyle name="Lien hypertexte visité" xfId="517" builtinId="9" hidden="1"/>
    <cellStyle name="Lien hypertexte visité" xfId="519" builtinId="9" hidden="1"/>
    <cellStyle name="Lien hypertexte visité" xfId="521" builtinId="9" hidden="1"/>
    <cellStyle name="Lien hypertexte visité" xfId="523" builtinId="9" hidden="1"/>
    <cellStyle name="Lien hypertexte visité" xfId="525" builtinId="9" hidden="1"/>
    <cellStyle name="Lien hypertexte visité" xfId="527" builtinId="9" hidden="1"/>
    <cellStyle name="Lien hypertexte visité" xfId="529" builtinId="9" hidden="1"/>
    <cellStyle name="Lien hypertexte visité" xfId="531" builtinId="9" hidden="1"/>
    <cellStyle name="Lien hypertexte visité" xfId="533" builtinId="9" hidden="1"/>
    <cellStyle name="Lien hypertexte visité" xfId="535" builtinId="9" hidden="1"/>
    <cellStyle name="Lien hypertexte visité" xfId="537" builtinId="9" hidden="1"/>
    <cellStyle name="Lien hypertexte visité" xfId="539" builtinId="9" hidden="1"/>
    <cellStyle name="Lien hypertexte visité" xfId="541" builtinId="9" hidden="1"/>
    <cellStyle name="Lien hypertexte visité" xfId="543" builtinId="9" hidden="1"/>
    <cellStyle name="Lien hypertexte visité" xfId="545" builtinId="9" hidden="1"/>
    <cellStyle name="Lien hypertexte visité" xfId="547" builtinId="9" hidden="1"/>
    <cellStyle name="Lien hypertexte visité" xfId="549" builtinId="9" hidden="1"/>
    <cellStyle name="Lien hypertexte visité" xfId="551" builtinId="9" hidden="1"/>
    <cellStyle name="Lien hypertexte visité" xfId="553" builtinId="9" hidden="1"/>
    <cellStyle name="Lien hypertexte visité" xfId="555" builtinId="9" hidden="1"/>
    <cellStyle name="Lien hypertexte visité" xfId="557" builtinId="9" hidden="1"/>
    <cellStyle name="Lien hypertexte visité" xfId="559" builtinId="9" hidden="1"/>
    <cellStyle name="Lien hypertexte visité" xfId="561" builtinId="9" hidden="1"/>
    <cellStyle name="Lien hypertexte visité" xfId="563" builtinId="9" hidden="1"/>
    <cellStyle name="Lien hypertexte visité" xfId="565" builtinId="9" hidden="1"/>
    <cellStyle name="Lien hypertexte visité" xfId="567" builtinId="9" hidden="1"/>
    <cellStyle name="Lien hypertexte visité" xfId="569" builtinId="9" hidden="1"/>
    <cellStyle name="Lien hypertexte visité" xfId="571" builtinId="9" hidden="1"/>
    <cellStyle name="Lien hypertexte visité" xfId="573" builtinId="9" hidden="1"/>
    <cellStyle name="Lien hypertexte visité" xfId="575" builtinId="9" hidden="1"/>
    <cellStyle name="Lien hypertexte visité" xfId="577" builtinId="9" hidden="1"/>
    <cellStyle name="Lien hypertexte visité" xfId="579" builtinId="9" hidden="1"/>
    <cellStyle name="Lien hypertexte visité" xfId="581" builtinId="9" hidden="1"/>
    <cellStyle name="Lien hypertexte visité" xfId="583" builtinId="9" hidden="1"/>
    <cellStyle name="Lien hypertexte visité" xfId="585" builtinId="9" hidden="1"/>
    <cellStyle name="Lien hypertexte visité" xfId="587" builtinId="9" hidden="1"/>
    <cellStyle name="Milliers" xfId="1" builtinId="3"/>
    <cellStyle name="Milliers 2" xfId="590" xr:uid="{01D4D6FE-42BA-407F-8E2D-849B4193B87A}"/>
    <cellStyle name="Milliers 2 2" xfId="606" xr:uid="{5D7C7571-B776-4FE7-BC54-652B5E1607E5}"/>
    <cellStyle name="Milliers 3" xfId="592" xr:uid="{7505EC15-9AAF-4EEA-9237-891566BE0C21}"/>
    <cellStyle name="Monétaire 2" xfId="595" xr:uid="{13FD93A5-2613-42BE-B3A0-F1BC7AF6EEB3}"/>
    <cellStyle name="Monétaire 2 2" xfId="599" xr:uid="{17D53DCB-F936-411A-B261-2714A7E7484C}"/>
    <cellStyle name="Monétaire 3" xfId="597" xr:uid="{19AC412B-66EE-45E0-A05C-3EA7ED8B9053}"/>
    <cellStyle name="Monétaire 4" xfId="593" xr:uid="{FCB157F4-5598-46EE-A2DF-ACC21427DE2A}"/>
    <cellStyle name="Normal" xfId="0" builtinId="0"/>
    <cellStyle name="Normal 2" xfId="594" xr:uid="{F414EDA2-DB12-45BA-A038-A5CA63090B94}"/>
    <cellStyle name="Normal 2 2" xfId="598" xr:uid="{DA6DA4D4-5397-479B-93DB-E48C47A01C65}"/>
    <cellStyle name="Normal 2 2 2" xfId="603" xr:uid="{F03AC46E-491F-4650-AF91-779AB46FC3BD}"/>
    <cellStyle name="Normal 3" xfId="596" xr:uid="{94E819BF-92D9-4A62-A52D-5CBC5B62C41A}"/>
    <cellStyle name="Normal 4" xfId="600" xr:uid="{AA3588B1-2D65-436E-A634-71B47F18EF4B}"/>
    <cellStyle name="Normal 5" xfId="387" xr:uid="{00000000-0005-0000-0000-00004A020000}"/>
    <cellStyle name="Normal 5 2" xfId="604" xr:uid="{4C1700E1-F05A-44AC-BFB8-DD26EC344078}"/>
    <cellStyle name="Normal 7" xfId="602" xr:uid="{928D2ACD-76C1-457E-96AE-CDDA9F3C581C}"/>
    <cellStyle name="Percent 2" xfId="589" xr:uid="{896C9CEC-FFD1-463C-9F8B-0D026C2922E3}"/>
    <cellStyle name="Pourcentage" xfId="2" builtinId="5"/>
    <cellStyle name="Pourcentage 2" xfId="588" xr:uid="{C83FA1A6-6BF1-4A40-8E21-DA7F82EE6D4E}"/>
    <cellStyle name="Pourcentage 2 2" xfId="605" xr:uid="{6DF9477F-E91F-4E41-BF1B-B35EB1CA23D0}"/>
    <cellStyle name="Style 1" xfId="601" xr:uid="{C4681EE8-C67A-4F9F-9C95-039AEA5E77BF}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ont>
        <color theme="0"/>
      </font>
      <fill>
        <patternFill patternType="solid">
          <fgColor indexed="64"/>
          <bgColor rgb="FF808080"/>
        </patternFill>
      </fill>
    </dxf>
  </dxfs>
  <tableStyles count="3" defaultTableStyle="TableStyleMedium2" defaultPivotStyle="PivotStyleLight16">
    <tableStyle name="Résultats Observatoire" pivot="0" count="2" xr9:uid="{00000000-0011-0000-FFFF-FFFF00000000}">
      <tableStyleElement type="headerRow" dxfId="36"/>
      <tableStyleElement type="firstRowStripe" dxfId="35"/>
    </tableStyle>
    <tableStyle name="Style de tableau 1" pivot="0" count="2" xr9:uid="{00000000-0011-0000-FFFF-FFFF01000000}">
      <tableStyleElement type="firstRowStripe" dxfId="34"/>
      <tableStyleElement type="secondRowStripe" dxfId="33"/>
    </tableStyle>
    <tableStyle name="Style de tableau 2" pivot="0" count="2" xr9:uid="{00000000-0011-0000-FFFF-FFFF02000000}">
      <tableStyleElement type="firstRowStripe" dxfId="32"/>
      <tableStyleElement type="secondRowStripe" dxfId="31"/>
    </tableStyle>
  </tableStyles>
  <colors>
    <mruColors>
      <color rgb="FFCF1D28"/>
      <color rgb="FF00800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98B5740-0922-48BE-9A60-D295EDD9FE03}" name="Table915" displayName="Table915" ref="A3:AE11" totalsRowShown="0">
  <autoFilter ref="A3:AE11" xr:uid="{00000000-000C-0000-FFFF-FFFF04000000}"/>
  <sortState xmlns:xlrd2="http://schemas.microsoft.com/office/spreadsheetml/2017/richdata2" ref="A4:AE11">
    <sortCondition ref="A3:A11"/>
  </sortState>
  <tableColumns count="31">
    <tableColumn id="1" xr3:uid="{587BB7CE-E789-446F-94D3-E93DBF67E493}" name="Société" dataDxfId="30"/>
    <tableColumn id="2" xr3:uid="{80798120-E5A3-4CA4-AA30-9BB087F986AF}" name="Nom du fonds" dataDxfId="29"/>
    <tableColumn id="3" xr3:uid="{812A13D6-1FC0-4BAE-B441-D28497E933E7}" name="Performance annualisée depuis 01/08" dataDxfId="28" dataCellStyle="Pourcentage"/>
    <tableColumn id="4" xr3:uid="{53019F28-9876-4151-B5D9-A4B74A15D246}" name="Perf. Totale depuis 01/08" dataDxfId="27" dataCellStyle="Pourcentage"/>
    <tableColumn id="5" xr3:uid="{2957BF95-A8AC-417B-9F65-33212CA6D47C}" name="Volatilité annualisée depuis 01/08" dataDxfId="26" dataCellStyle="Pourcentage"/>
    <tableColumn id="6" xr3:uid="{3F081B13-3AFB-408C-A126-11C72480E2EC}" name="Max Drawdown depuis 01/08" dataDxfId="25" dataCellStyle="Pourcentage"/>
    <tableColumn id="7" xr3:uid="{CD0C30EB-A561-4B7E-A408-B80EBFAC7A43}" name="Couple Rendement / Risque depuis 01/08" dataDxfId="24" dataCellStyle="Milliers"/>
    <tableColumn id="33" xr3:uid="{65A51070-8BC3-4623-97BE-043D1A87C18F}" name="Performance annualisée 10 ans" dataDxfId="23" dataCellStyle="Milliers"/>
    <tableColumn id="34" xr3:uid="{887A238B-B2C4-42A2-B357-EC713CF0FFAD}" name="Volatilité annualisée 10 ans" dataDxfId="22" dataCellStyle="Pourcentage 2"/>
    <tableColumn id="35" xr3:uid="{C9B45D5C-B697-4D84-A001-4956364CBD11}" name="Max Drawdown 10 ans" dataDxfId="21" dataCellStyle="Milliers"/>
    <tableColumn id="36" xr3:uid="{5D0D8052-EB2D-4153-83AE-C22964CF70AE}" name="Couple Rendement Risque 10 ans" dataDxfId="20" dataCellStyle="Milliers"/>
    <tableColumn id="8" xr3:uid="{19CDCBAA-441A-4234-B534-FBC751E42103}" name="Performance annualisée 5 ans" dataDxfId="19" dataCellStyle="Pourcentage"/>
    <tableColumn id="9" xr3:uid="{CEE9F8B5-BB1E-4107-B54E-BCFFF233215D}" name="Volatilité annualisée 5 ans" dataDxfId="18" dataCellStyle="Pourcentage"/>
    <tableColumn id="10" xr3:uid="{DDBB5C2D-C5E4-49A1-AC91-1940CB532E2F}" name="Max Drawdown 5 ans" dataDxfId="17" dataCellStyle="Pourcentage"/>
    <tableColumn id="11" xr3:uid="{E1F47E56-58C5-4666-B9A1-A51496F516C9}" name="Couple Rendement Risque 5 ans" dataDxfId="16" dataCellStyle="Milliers"/>
    <tableColumn id="12" xr3:uid="{0E34D3F9-435B-4273-AC8E-841F6DD87129}" name="Performance annualisée 3 ans" dataDxfId="15" dataCellStyle="Pourcentage"/>
    <tableColumn id="13" xr3:uid="{17201341-1C23-4004-8A3F-50CF2D729570}" name="Volatilité annualisée 3 ans" dataDxfId="14" dataCellStyle="Pourcentage"/>
    <tableColumn id="14" xr3:uid="{23CB38A4-0888-4954-91B7-B3307E8BFF57}" name="Max Drawdown 3 ans" dataDxfId="13" dataCellStyle="Pourcentage"/>
    <tableColumn id="15" xr3:uid="{9C708367-D0EA-493C-87FD-3EADB6FF424F}" name="Couple Rendement Risque 3 ans" dataDxfId="12" dataCellStyle="Milliers"/>
    <tableColumn id="16" xr3:uid="{5F2A90DF-594D-4FCC-8790-B16B88F9A7DC}" name="Performance annualisée 1 an" dataDxfId="11" dataCellStyle="Pourcentage"/>
    <tableColumn id="17" xr3:uid="{2F060A5A-FA57-4611-8A61-DD553BAA27E8}" name="Volatilité annualisée 1 an" dataDxfId="10" dataCellStyle="Pourcentage"/>
    <tableColumn id="18" xr3:uid="{D1C2FAE1-008B-4B16-AB4F-7366D65EAC2B}" name="Max Drawdown 1 an" dataDxfId="9" dataCellStyle="Pourcentage"/>
    <tableColumn id="19" xr3:uid="{2F8672F3-A594-4449-A26F-C664A0574E13}" name="Couple Rendement Risque 1 an" dataDxfId="8" dataCellStyle="Milliers"/>
    <tableColumn id="20" xr3:uid="{07CFF76A-E813-4760-9293-96771EECA2B3}" name="Date de recommandation du fonds" dataDxfId="7" dataCellStyle="Milliers"/>
    <tableColumn id="30" xr3:uid="{1C9BAEE7-27CB-4EA6-B0C8-6A7390E09D45}" name="Article SFDR (6,8 ou 9)" dataDxfId="6" dataCellStyle="Milliers"/>
    <tableColumn id="32" xr3:uid="{DB5E7188-3B30-4541-BF5F-EA8CC083331F}" name="label ISR (oui/non)" dataDxfId="5" dataCellStyle="Milliers"/>
    <tableColumn id="31" xr3:uid="{304F9B42-E7EF-4EC6-A3C4-6EDC4DE3F0A0}" name="label Finansol (oui/non)" dataDxfId="4" dataCellStyle="Milliers"/>
    <tableColumn id="22" xr3:uid="{977F80B5-A63E-45D5-936E-F250F719DB75}" name="label Greenfin (oui/non)" dataDxfId="3" dataCellStyle="Milliers"/>
    <tableColumn id="23" xr3:uid="{C117A615-5801-4789-842C-F886694B5C1E}" name="label CIES (oui/non)" dataDxfId="2" dataCellStyle="Milliers"/>
    <tableColumn id="24" xr3:uid="{16B8B9D3-D265-4D72-9978-ECCD67D09497}" name="label France Relance (oui/non)" dataDxfId="1" dataCellStyle="Milliers"/>
    <tableColumn id="25" xr3:uid="{A19906DD-2854-49D9-AFAA-A09A90CD9087}" name="Type" dataDxfId="0" dataCellStyle="Milliers"/>
  </tableColumns>
  <tableStyleInfo name="Résultats Observatoire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B8AD6-F3A5-489D-8FF3-38210A67BD52}">
  <sheetPr>
    <tabColor rgb="FF008000"/>
    <pageSetUpPr fitToPage="1"/>
  </sheetPr>
  <dimension ref="A1:AE40"/>
  <sheetViews>
    <sheetView showGridLines="0" tabSelected="1" zoomScale="70" zoomScaleNormal="70" workbookViewId="0">
      <pane xSplit="1" topLeftCell="B1" activePane="topRight" state="frozenSplit"/>
      <selection pane="topRight"/>
    </sheetView>
  </sheetViews>
  <sheetFormatPr baseColWidth="10" defaultColWidth="10.59765625" defaultRowHeight="15.6" x14ac:dyDescent="0.3"/>
  <cols>
    <col min="1" max="1" width="16.59765625" style="2" customWidth="1"/>
    <col min="2" max="2" width="35.59765625" style="2" customWidth="1"/>
    <col min="3" max="4" width="13.09765625" style="2" customWidth="1"/>
    <col min="5" max="6" width="13.09765625" style="5" customWidth="1"/>
    <col min="7" max="29" width="13.09765625" style="2" customWidth="1"/>
    <col min="30" max="16384" width="10.59765625" style="2"/>
  </cols>
  <sheetData>
    <row r="1" spans="1:31" s="7" customFormat="1" ht="21" x14ac:dyDescent="0.3">
      <c r="A1" s="17" t="s">
        <v>22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s="1" customFormat="1" ht="21" x14ac:dyDescent="0.4">
      <c r="A2" s="16" t="s">
        <v>14</v>
      </c>
      <c r="B2" s="18" t="s">
        <v>45</v>
      </c>
      <c r="C2" s="19">
        <v>45838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1" s="1" customFormat="1" ht="79.95" customHeight="1" x14ac:dyDescent="0.3">
      <c r="A3" s="10" t="s">
        <v>0</v>
      </c>
      <c r="B3" s="10" t="s">
        <v>1</v>
      </c>
      <c r="C3" s="10" t="s">
        <v>37</v>
      </c>
      <c r="D3" s="10" t="s">
        <v>27</v>
      </c>
      <c r="E3" s="10" t="s">
        <v>4</v>
      </c>
      <c r="F3" s="10" t="s">
        <v>5</v>
      </c>
      <c r="G3" s="10" t="s">
        <v>12</v>
      </c>
      <c r="H3" s="10" t="s">
        <v>15</v>
      </c>
      <c r="I3" s="10" t="s">
        <v>28</v>
      </c>
      <c r="J3" s="10" t="s">
        <v>29</v>
      </c>
      <c r="K3" s="10" t="s">
        <v>16</v>
      </c>
      <c r="L3" s="10" t="s">
        <v>7</v>
      </c>
      <c r="M3" s="10" t="s">
        <v>30</v>
      </c>
      <c r="N3" s="10" t="s">
        <v>31</v>
      </c>
      <c r="O3" s="10" t="s">
        <v>10</v>
      </c>
      <c r="P3" s="10" t="s">
        <v>8</v>
      </c>
      <c r="Q3" s="10" t="s">
        <v>32</v>
      </c>
      <c r="R3" s="10" t="s">
        <v>33</v>
      </c>
      <c r="S3" s="10" t="s">
        <v>34</v>
      </c>
      <c r="T3" s="10" t="s">
        <v>13</v>
      </c>
      <c r="U3" s="10" t="s">
        <v>35</v>
      </c>
      <c r="V3" s="10" t="s">
        <v>36</v>
      </c>
      <c r="W3" s="10" t="s">
        <v>11</v>
      </c>
      <c r="X3" s="10" t="s">
        <v>6</v>
      </c>
      <c r="Y3" s="10" t="s">
        <v>39</v>
      </c>
      <c r="Z3" s="10" t="s">
        <v>40</v>
      </c>
      <c r="AA3" s="10" t="s">
        <v>41</v>
      </c>
      <c r="AB3" s="10" t="s">
        <v>42</v>
      </c>
      <c r="AC3" s="10" t="s">
        <v>43</v>
      </c>
      <c r="AD3" s="10" t="s">
        <v>44</v>
      </c>
      <c r="AE3" s="10" t="s">
        <v>9</v>
      </c>
    </row>
    <row r="4" spans="1:31" s="7" customFormat="1" ht="21.75" customHeight="1" x14ac:dyDescent="0.3">
      <c r="A4" s="11" t="s">
        <v>48</v>
      </c>
      <c r="B4" s="12" t="s">
        <v>49</v>
      </c>
      <c r="C4" s="20" t="s">
        <v>25</v>
      </c>
      <c r="D4" s="20" t="s">
        <v>25</v>
      </c>
      <c r="E4" s="20" t="s">
        <v>25</v>
      </c>
      <c r="F4" s="20" t="s">
        <v>25</v>
      </c>
      <c r="G4" s="29" t="s">
        <v>25</v>
      </c>
      <c r="H4" s="20">
        <v>1.4461123046675572E-2</v>
      </c>
      <c r="I4" s="31">
        <v>3.9544640359127893E-2</v>
      </c>
      <c r="J4" s="20">
        <v>0.15177196464822185</v>
      </c>
      <c r="K4" s="29">
        <v>0.36569110037025748</v>
      </c>
      <c r="L4" s="20">
        <v>4.0385055917659951E-3</v>
      </c>
      <c r="M4" s="20">
        <v>3.9612638333887208E-2</v>
      </c>
      <c r="N4" s="20">
        <v>0.15177196464822185</v>
      </c>
      <c r="O4" s="29">
        <v>0.10194992713502743</v>
      </c>
      <c r="P4" s="20">
        <v>2.4630521063418565E-2</v>
      </c>
      <c r="Q4" s="20">
        <v>3.9676092602883482E-2</v>
      </c>
      <c r="R4" s="20">
        <v>5.1391576775057735E-2</v>
      </c>
      <c r="S4" s="29">
        <v>0.62078998831726007</v>
      </c>
      <c r="T4" s="20">
        <v>3.087300668649795E-2</v>
      </c>
      <c r="U4" s="20">
        <v>4.3529989703671355E-2</v>
      </c>
      <c r="V4" s="20">
        <v>5.1391576775057735E-2</v>
      </c>
      <c r="W4" s="29">
        <v>0.70923533170268804</v>
      </c>
      <c r="X4" s="23" t="s">
        <v>25</v>
      </c>
      <c r="Y4" s="24" t="s">
        <v>25</v>
      </c>
      <c r="Z4" s="33" t="s">
        <v>25</v>
      </c>
      <c r="AA4" s="33" t="s">
        <v>25</v>
      </c>
      <c r="AB4" s="33" t="s">
        <v>25</v>
      </c>
      <c r="AC4" s="33" t="s">
        <v>25</v>
      </c>
      <c r="AD4" s="34" t="s">
        <v>25</v>
      </c>
      <c r="AE4" s="34" t="s">
        <v>25</v>
      </c>
    </row>
    <row r="5" spans="1:31" s="7" customFormat="1" ht="21.75" customHeight="1" x14ac:dyDescent="0.3">
      <c r="A5" s="11" t="s">
        <v>20</v>
      </c>
      <c r="B5" s="12" t="s">
        <v>50</v>
      </c>
      <c r="C5" s="20">
        <v>3.7301081726720531E-2</v>
      </c>
      <c r="D5" s="20">
        <v>0.89800099999993588</v>
      </c>
      <c r="E5" s="20">
        <v>7.5248201066561243E-2</v>
      </c>
      <c r="F5" s="20">
        <v>0.18964037756455121</v>
      </c>
      <c r="G5" s="29">
        <v>0.49570728865299568</v>
      </c>
      <c r="H5" s="20">
        <v>1.8145860680781389E-2</v>
      </c>
      <c r="I5" s="31">
        <v>6.6936252670626639E-2</v>
      </c>
      <c r="J5" s="20">
        <v>0.17415362213323562</v>
      </c>
      <c r="K5" s="29">
        <v>0.27109167240167692</v>
      </c>
      <c r="L5" s="20">
        <v>3.3646905803295324E-2</v>
      </c>
      <c r="M5" s="20">
        <v>6.4821859476980645E-2</v>
      </c>
      <c r="N5" s="20">
        <v>0.17415362213323562</v>
      </c>
      <c r="O5" s="29">
        <v>0.51906727259565766</v>
      </c>
      <c r="P5" s="20">
        <v>6.5949457537747946E-2</v>
      </c>
      <c r="Q5" s="20">
        <v>6.3726418380023492E-2</v>
      </c>
      <c r="R5" s="20">
        <v>6.1139230336628658E-2</v>
      </c>
      <c r="S5" s="29">
        <v>1.0348841063759096</v>
      </c>
      <c r="T5" s="20">
        <v>6.6209355873106279E-2</v>
      </c>
      <c r="U5" s="20">
        <v>5.8707570232985708E-2</v>
      </c>
      <c r="V5" s="20">
        <v>5.1381973010033631E-2</v>
      </c>
      <c r="W5" s="29">
        <v>1.1277822538106947</v>
      </c>
      <c r="X5" s="23">
        <v>45838</v>
      </c>
      <c r="Y5" s="24">
        <v>8</v>
      </c>
      <c r="Z5" s="33" t="s">
        <v>18</v>
      </c>
      <c r="AA5" s="33" t="s">
        <v>18</v>
      </c>
      <c r="AB5" s="33" t="s">
        <v>18</v>
      </c>
      <c r="AC5" s="33" t="s">
        <v>18</v>
      </c>
      <c r="AD5" s="34" t="s">
        <v>18</v>
      </c>
      <c r="AE5" s="34" t="s">
        <v>19</v>
      </c>
    </row>
    <row r="6" spans="1:31" s="7" customFormat="1" ht="21.75" customHeight="1" x14ac:dyDescent="0.3">
      <c r="A6" s="11" t="s">
        <v>38</v>
      </c>
      <c r="B6" s="12" t="s">
        <v>51</v>
      </c>
      <c r="C6" s="20">
        <v>1.774354378363352E-2</v>
      </c>
      <c r="D6" s="20">
        <v>0.36035711426054906</v>
      </c>
      <c r="E6" s="20">
        <v>4.4206425875532369E-2</v>
      </c>
      <c r="F6" s="20">
        <v>0.13821687643375299</v>
      </c>
      <c r="G6" s="29">
        <v>0.40137928892039926</v>
      </c>
      <c r="H6" s="20">
        <v>1.4841013886167431E-2</v>
      </c>
      <c r="I6" s="31">
        <v>3.954288371963232E-2</v>
      </c>
      <c r="J6" s="20">
        <v>0.13821687643375299</v>
      </c>
      <c r="K6" s="29">
        <v>0.37531440527690041</v>
      </c>
      <c r="L6" s="20">
        <v>2.4637831456976178E-2</v>
      </c>
      <c r="M6" s="20">
        <v>4.1022581777388691E-2</v>
      </c>
      <c r="N6" s="20">
        <v>0.13821687643375299</v>
      </c>
      <c r="O6" s="29">
        <v>0.60059192740902401</v>
      </c>
      <c r="P6" s="20">
        <v>5.8622757878546761E-2</v>
      </c>
      <c r="Q6" s="20">
        <v>3.9443057361613673E-2</v>
      </c>
      <c r="R6" s="20">
        <v>7.0191986086025865E-2</v>
      </c>
      <c r="S6" s="29">
        <v>1.4862630282712044</v>
      </c>
      <c r="T6" s="20">
        <v>5.7581405625340309E-2</v>
      </c>
      <c r="U6" s="20">
        <v>3.5278100992703842E-2</v>
      </c>
      <c r="V6" s="20">
        <v>3.8939463239742129E-2</v>
      </c>
      <c r="W6" s="29">
        <v>1.6322138665357639</v>
      </c>
      <c r="X6" s="23">
        <v>45838</v>
      </c>
      <c r="Y6" s="24">
        <v>8</v>
      </c>
      <c r="Z6" s="33" t="s">
        <v>18</v>
      </c>
      <c r="AA6" s="33" t="s">
        <v>18</v>
      </c>
      <c r="AB6" s="33" t="s">
        <v>18</v>
      </c>
      <c r="AC6" s="33" t="s">
        <v>18</v>
      </c>
      <c r="AD6" s="34" t="s">
        <v>18</v>
      </c>
      <c r="AE6" s="34" t="s">
        <v>17</v>
      </c>
    </row>
    <row r="7" spans="1:31" s="7" customFormat="1" ht="21.75" customHeight="1" x14ac:dyDescent="0.3">
      <c r="A7" s="11" t="s">
        <v>21</v>
      </c>
      <c r="B7" s="12" t="s">
        <v>52</v>
      </c>
      <c r="C7" s="13">
        <v>4.4455757742787982E-2</v>
      </c>
      <c r="D7" s="13">
        <v>1.1405757097791795</v>
      </c>
      <c r="E7" s="13">
        <v>4.8237630139214095E-2</v>
      </c>
      <c r="F7" s="13">
        <v>0.18748269177513166</v>
      </c>
      <c r="G7" s="32">
        <v>0.92159912529882571</v>
      </c>
      <c r="H7" s="28">
        <v>3.0246378711926925E-2</v>
      </c>
      <c r="I7" s="31">
        <v>5.4363344697905866E-2</v>
      </c>
      <c r="J7" s="28">
        <v>0.18748269177513166</v>
      </c>
      <c r="K7" s="32">
        <v>0.55637449976642162</v>
      </c>
      <c r="L7" s="13">
        <v>6.1122213868150865E-2</v>
      </c>
      <c r="M7" s="13">
        <v>4.5582729919253329E-2</v>
      </c>
      <c r="N7" s="13">
        <v>9.4324582846211077E-2</v>
      </c>
      <c r="O7" s="32">
        <v>1.3409072685296528</v>
      </c>
      <c r="P7" s="13">
        <v>7.4407231061818235E-2</v>
      </c>
      <c r="Q7" s="13">
        <v>3.8175059758114374E-2</v>
      </c>
      <c r="R7" s="13">
        <v>6.2438112003520709E-2</v>
      </c>
      <c r="S7" s="32">
        <v>1.9491058176013061</v>
      </c>
      <c r="T7" s="13">
        <v>8.897582241850488E-2</v>
      </c>
      <c r="U7" s="13">
        <v>3.6417143791329556E-2</v>
      </c>
      <c r="V7" s="13">
        <v>3.8679201159908375E-2</v>
      </c>
      <c r="W7" s="32">
        <v>2.4432400005979837</v>
      </c>
      <c r="X7" s="23">
        <v>45859</v>
      </c>
      <c r="Y7" s="24">
        <v>8</v>
      </c>
      <c r="Z7" s="33" t="s">
        <v>18</v>
      </c>
      <c r="AA7" s="33" t="s">
        <v>18</v>
      </c>
      <c r="AB7" s="33" t="s">
        <v>18</v>
      </c>
      <c r="AC7" s="33" t="s">
        <v>18</v>
      </c>
      <c r="AD7" s="34" t="s">
        <v>18</v>
      </c>
      <c r="AE7" s="34" t="s">
        <v>19</v>
      </c>
    </row>
    <row r="8" spans="1:31" s="7" customFormat="1" ht="21.75" customHeight="1" x14ac:dyDescent="0.3">
      <c r="A8" s="11" t="s">
        <v>46</v>
      </c>
      <c r="B8" s="12" t="s">
        <v>53</v>
      </c>
      <c r="C8" s="13" t="s">
        <v>25</v>
      </c>
      <c r="D8" s="13" t="s">
        <v>25</v>
      </c>
      <c r="E8" s="13" t="s">
        <v>25</v>
      </c>
      <c r="F8" s="13" t="s">
        <v>25</v>
      </c>
      <c r="G8" s="32" t="s">
        <v>25</v>
      </c>
      <c r="H8" s="28">
        <v>9.941832352609703E-3</v>
      </c>
      <c r="I8" s="31">
        <v>3.0872332369013742E-2</v>
      </c>
      <c r="J8" s="28">
        <v>0.14019798316217971</v>
      </c>
      <c r="K8" s="32">
        <v>0.32203049104862003</v>
      </c>
      <c r="L8" s="13">
        <v>2.5257457152117579E-2</v>
      </c>
      <c r="M8" s="13">
        <v>2.6718339026590283E-2</v>
      </c>
      <c r="N8" s="13">
        <v>9.8280719497218838E-2</v>
      </c>
      <c r="O8" s="32">
        <v>0.94532287830396855</v>
      </c>
      <c r="P8" s="13">
        <v>4.8037305264718499E-2</v>
      </c>
      <c r="Q8" s="13">
        <v>2.0078137768925117E-2</v>
      </c>
      <c r="R8" s="13">
        <v>4.0637909501393087E-2</v>
      </c>
      <c r="S8" s="32">
        <v>2.3925179624509658</v>
      </c>
      <c r="T8" s="13">
        <v>4.1617619177787057E-2</v>
      </c>
      <c r="U8" s="13">
        <v>1.0501608993333822E-2</v>
      </c>
      <c r="V8" s="13">
        <v>1.1039991628442438E-2</v>
      </c>
      <c r="W8" s="32">
        <v>3.9629755025353695</v>
      </c>
      <c r="X8" s="23" t="s">
        <v>25</v>
      </c>
      <c r="Y8" s="24">
        <v>6</v>
      </c>
      <c r="Z8" s="33" t="s">
        <v>18</v>
      </c>
      <c r="AA8" s="33" t="s">
        <v>18</v>
      </c>
      <c r="AB8" s="33" t="s">
        <v>18</v>
      </c>
      <c r="AC8" s="33" t="s">
        <v>18</v>
      </c>
      <c r="AD8" s="34" t="s">
        <v>18</v>
      </c>
      <c r="AE8" s="34" t="s">
        <v>17</v>
      </c>
    </row>
    <row r="9" spans="1:31" s="7" customFormat="1" ht="21.75" customHeight="1" x14ac:dyDescent="0.3">
      <c r="A9" s="11" t="s">
        <v>24</v>
      </c>
      <c r="B9" s="12" t="s">
        <v>54</v>
      </c>
      <c r="C9" s="13" t="s">
        <v>25</v>
      </c>
      <c r="D9" s="13" t="s">
        <v>25</v>
      </c>
      <c r="E9" s="13" t="s">
        <v>25</v>
      </c>
      <c r="F9" s="13" t="s">
        <v>25</v>
      </c>
      <c r="G9" s="32" t="s">
        <v>25</v>
      </c>
      <c r="H9" s="28">
        <v>2.6377353048480545E-2</v>
      </c>
      <c r="I9" s="31">
        <v>5.510446771161704E-2</v>
      </c>
      <c r="J9" s="28">
        <v>0.17096306036867159</v>
      </c>
      <c r="K9" s="32">
        <v>0.47867902810573221</v>
      </c>
      <c r="L9" s="13">
        <v>3.9075640198777295E-2</v>
      </c>
      <c r="M9" s="13">
        <v>4.7760358916667196E-2</v>
      </c>
      <c r="N9" s="13">
        <v>0.1391596539141885</v>
      </c>
      <c r="O9" s="32">
        <v>0.81816052234776759</v>
      </c>
      <c r="P9" s="13">
        <v>6.0420128460802802E-2</v>
      </c>
      <c r="Q9" s="13">
        <v>4.3022525790227195E-2</v>
      </c>
      <c r="R9" s="13">
        <v>8.2917405874232922E-2</v>
      </c>
      <c r="S9" s="32">
        <v>1.4043835723500819</v>
      </c>
      <c r="T9" s="13">
        <v>5.2253919401308968E-2</v>
      </c>
      <c r="U9" s="13">
        <v>4.0769210629960598E-2</v>
      </c>
      <c r="V9" s="13">
        <v>4.4140701548108847E-2</v>
      </c>
      <c r="W9" s="32">
        <v>1.2817005429805515</v>
      </c>
      <c r="X9" s="23" t="s">
        <v>25</v>
      </c>
      <c r="Y9" s="24" t="s">
        <v>25</v>
      </c>
      <c r="Z9" s="33" t="s">
        <v>25</v>
      </c>
      <c r="AA9" s="33" t="s">
        <v>25</v>
      </c>
      <c r="AB9" s="33" t="s">
        <v>25</v>
      </c>
      <c r="AC9" s="33" t="s">
        <v>25</v>
      </c>
      <c r="AD9" s="34" t="s">
        <v>25</v>
      </c>
      <c r="AE9" s="34" t="s">
        <v>25</v>
      </c>
    </row>
    <row r="10" spans="1:31" s="7" customFormat="1" ht="21.75" customHeight="1" x14ac:dyDescent="0.3">
      <c r="A10" s="11" t="s">
        <v>47</v>
      </c>
      <c r="B10" s="12" t="s">
        <v>56</v>
      </c>
      <c r="C10" s="13" t="s">
        <v>25</v>
      </c>
      <c r="D10" s="13" t="s">
        <v>25</v>
      </c>
      <c r="E10" s="13" t="s">
        <v>25</v>
      </c>
      <c r="F10" s="13" t="s">
        <v>25</v>
      </c>
      <c r="G10" s="32" t="s">
        <v>25</v>
      </c>
      <c r="H10" s="28" t="s">
        <v>25</v>
      </c>
      <c r="I10" s="31" t="s">
        <v>25</v>
      </c>
      <c r="J10" s="28" t="s">
        <v>25</v>
      </c>
      <c r="K10" s="32" t="s">
        <v>25</v>
      </c>
      <c r="L10" s="13">
        <v>4.8697660499216866E-2</v>
      </c>
      <c r="M10" s="13">
        <v>3.9807627562532692E-2</v>
      </c>
      <c r="N10" s="13">
        <v>5.8386497617701719E-2</v>
      </c>
      <c r="O10" s="32">
        <v>1.2233248621189261</v>
      </c>
      <c r="P10" s="13">
        <v>7.1243999333942876E-2</v>
      </c>
      <c r="Q10" s="13">
        <v>3.7954661935734678E-2</v>
      </c>
      <c r="R10" s="13">
        <v>5.8386497617701719E-2</v>
      </c>
      <c r="S10" s="32">
        <v>1.8770816469021416</v>
      </c>
      <c r="T10" s="13">
        <v>6.6913993582449427E-2</v>
      </c>
      <c r="U10" s="13">
        <v>4.6559020481442351E-2</v>
      </c>
      <c r="V10" s="13">
        <v>5.8386497617701719E-2</v>
      </c>
      <c r="W10" s="32">
        <v>1.4371864547519901</v>
      </c>
      <c r="X10" s="23" t="s">
        <v>25</v>
      </c>
      <c r="Y10" s="24">
        <v>6</v>
      </c>
      <c r="Z10" s="33" t="s">
        <v>26</v>
      </c>
      <c r="AA10" s="33" t="s">
        <v>26</v>
      </c>
      <c r="AB10" s="33" t="s">
        <v>26</v>
      </c>
      <c r="AC10" s="33" t="s">
        <v>26</v>
      </c>
      <c r="AD10" s="34" t="s">
        <v>26</v>
      </c>
      <c r="AE10" s="34" t="s">
        <v>23</v>
      </c>
    </row>
    <row r="11" spans="1:31" s="7" customFormat="1" ht="21.75" customHeight="1" x14ac:dyDescent="0.3">
      <c r="A11" s="11" t="s">
        <v>57</v>
      </c>
      <c r="B11" s="12" t="s">
        <v>55</v>
      </c>
      <c r="C11" s="13">
        <v>2.916480632525853E-2</v>
      </c>
      <c r="D11" s="13">
        <v>0.65369839449541289</v>
      </c>
      <c r="E11" s="13">
        <v>4.0232480793633459E-2</v>
      </c>
      <c r="F11" s="13">
        <v>0.12503815653471206</v>
      </c>
      <c r="G11" s="32">
        <v>0.72490698435562739</v>
      </c>
      <c r="H11" s="28">
        <v>2.3079276794832237E-2</v>
      </c>
      <c r="I11" s="31">
        <v>4.0938091642115038E-2</v>
      </c>
      <c r="J11" s="28">
        <v>0.12503815653471206</v>
      </c>
      <c r="K11" s="32">
        <v>0.56376044581153473</v>
      </c>
      <c r="L11" s="13">
        <v>3.4810999207144588E-2</v>
      </c>
      <c r="M11" s="13">
        <v>3.5603645339648694E-2</v>
      </c>
      <c r="N11" s="13">
        <v>8.4993876862535664E-2</v>
      </c>
      <c r="O11" s="32">
        <v>0.9777369388740258</v>
      </c>
      <c r="P11" s="13">
        <v>4.2196750888874535E-2</v>
      </c>
      <c r="Q11" s="13">
        <v>3.1930565182330214E-2</v>
      </c>
      <c r="R11" s="13">
        <v>4.7896274156500898E-2</v>
      </c>
      <c r="S11" s="32">
        <v>1.3215159408523542</v>
      </c>
      <c r="T11" s="13">
        <v>4.4011629736446567E-2</v>
      </c>
      <c r="U11" s="13">
        <v>3.5559608415420572E-2</v>
      </c>
      <c r="V11" s="13">
        <v>4.2847853338953953E-2</v>
      </c>
      <c r="W11" s="32">
        <v>1.2376860066141995</v>
      </c>
      <c r="X11" s="23">
        <v>45838</v>
      </c>
      <c r="Y11" s="24">
        <v>8</v>
      </c>
      <c r="Z11" s="33" t="s">
        <v>18</v>
      </c>
      <c r="AA11" s="33" t="s">
        <v>18</v>
      </c>
      <c r="AB11" s="33" t="s">
        <v>18</v>
      </c>
      <c r="AC11" s="33" t="s">
        <v>18</v>
      </c>
      <c r="AD11" s="34" t="s">
        <v>18</v>
      </c>
      <c r="AE11" s="34" t="s">
        <v>17</v>
      </c>
    </row>
    <row r="12" spans="1:31" s="7" customFormat="1" ht="21.75" customHeight="1" x14ac:dyDescent="0.3">
      <c r="A12" s="11"/>
      <c r="B12" s="12"/>
      <c r="C12" s="20"/>
      <c r="D12" s="20"/>
      <c r="E12" s="20"/>
      <c r="F12" s="20"/>
      <c r="G12" s="21"/>
      <c r="H12" s="20"/>
      <c r="I12" s="20"/>
      <c r="J12" s="20"/>
      <c r="K12" s="21"/>
      <c r="L12" s="20"/>
      <c r="M12" s="20"/>
      <c r="N12" s="20"/>
      <c r="O12" s="21"/>
      <c r="P12" s="20"/>
      <c r="Q12" s="20"/>
      <c r="R12" s="20"/>
      <c r="S12" s="21"/>
      <c r="T12" s="20"/>
      <c r="U12" s="20"/>
      <c r="V12" s="20"/>
      <c r="W12" s="21"/>
      <c r="X12" s="15"/>
      <c r="Y12" s="22"/>
      <c r="Z12" s="14"/>
      <c r="AA12" s="14"/>
      <c r="AB12" s="14"/>
      <c r="AC12" s="14"/>
    </row>
    <row r="13" spans="1:31" s="7" customFormat="1" ht="21.75" customHeight="1" x14ac:dyDescent="0.3">
      <c r="A13" s="25" t="s">
        <v>2</v>
      </c>
      <c r="B13" s="25" t="s">
        <v>3</v>
      </c>
      <c r="C13" s="26">
        <f>AVERAGE(Table915[Performance annualisée depuis 01/08])</f>
        <v>3.2166297394600141E-2</v>
      </c>
      <c r="D13" s="26">
        <f>AVERAGE(Table915[Perf. Totale depuis 01/08])</f>
        <v>0.76315805463376929</v>
      </c>
      <c r="E13" s="26">
        <f>AVERAGE(Table915[Volatilité annualisée depuis 01/08])</f>
        <v>5.1981184468735286E-2</v>
      </c>
      <c r="F13" s="26">
        <f>AVERAGE(Table915[Max Drawdown depuis 01/08])</f>
        <v>0.16009452557703699</v>
      </c>
      <c r="G13" s="30">
        <f>AVERAGE(Table915[Couple Rendement / Risque depuis 01/08])</f>
        <v>0.63589817180696206</v>
      </c>
      <c r="H13" s="26">
        <f>AVERAGE(Table915[Performance annualisée 10 ans])</f>
        <v>1.95846912173534E-2</v>
      </c>
      <c r="I13" s="26">
        <f>AVERAGE(Table915[Volatilité annualisée 10 ans])</f>
        <v>4.6757430452862646E-2</v>
      </c>
      <c r="J13" s="26">
        <f>AVERAGE(Table915[Max Drawdown 10 ans])</f>
        <v>0.15540347929370077</v>
      </c>
      <c r="K13" s="30">
        <f>AVERAGE(Table915[Couple Rendement Risque 10 ans])</f>
        <v>0.41899166325444909</v>
      </c>
      <c r="L13" s="26">
        <f>AVERAGE(Table915[Performance annualisée 5 ans])</f>
        <v>3.3910901722180586E-2</v>
      </c>
      <c r="M13" s="26">
        <f>AVERAGE(Table915[Volatilité annualisée 5 ans])</f>
        <v>4.26162225441186E-2</v>
      </c>
      <c r="N13" s="26">
        <f>AVERAGE(Table915[Max Drawdown 5 ans])</f>
        <v>0.11741097424413328</v>
      </c>
      <c r="O13" s="30">
        <f>AVERAGE(Table915[Couple Rendement Risque 5 ans])</f>
        <v>0.81588269966425631</v>
      </c>
      <c r="P13" s="26">
        <f>AVERAGE(Table915[Performance annualisée 3 ans])</f>
        <v>5.5688518936233777E-2</v>
      </c>
      <c r="Q13" s="26">
        <f>AVERAGE(Table915[Volatilité annualisée 3 ans])</f>
        <v>3.9250814847481531E-2</v>
      </c>
      <c r="R13" s="26">
        <f>AVERAGE(Table915[Max Drawdown 3 ans])</f>
        <v>5.937487404388269E-2</v>
      </c>
      <c r="S13" s="30">
        <f>AVERAGE(Table915[Couple Rendement Risque 3 ans])</f>
        <v>1.5108177578901529</v>
      </c>
      <c r="T13" s="26">
        <f>AVERAGE(Table915[Performance annualisée 1 an])</f>
        <v>5.605459406268018E-2</v>
      </c>
      <c r="U13" s="26">
        <f>AVERAGE(Table915[Volatilité annualisée 1 an])</f>
        <v>3.8415281655105972E-2</v>
      </c>
      <c r="V13" s="26">
        <f>AVERAGE(Table915[Max Drawdown 1 an])</f>
        <v>4.2100907289743604E-2</v>
      </c>
      <c r="W13" s="30">
        <f>AVERAGE(Table915[Couple Rendement Risque 1 an])</f>
        <v>1.7290024949411551</v>
      </c>
      <c r="X13" s="27"/>
      <c r="Y13" s="26"/>
      <c r="Z13" s="26"/>
      <c r="AA13" s="26"/>
      <c r="AB13" s="26"/>
      <c r="AC13" s="26"/>
      <c r="AD13" s="26"/>
      <c r="AE13" s="26"/>
    </row>
    <row r="14" spans="1:31" s="7" customFormat="1" ht="21.7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s="7" customFormat="1" ht="21.7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s="1" customFormat="1" ht="21.7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5:28" ht="21.75" customHeight="1" x14ac:dyDescent="0.3">
      <c r="E17" s="2"/>
      <c r="F17" s="2"/>
      <c r="AB17" s="6"/>
    </row>
    <row r="18" spans="5:28" ht="21.75" customHeight="1" x14ac:dyDescent="0.3">
      <c r="E18" s="2"/>
      <c r="F18" s="2"/>
    </row>
    <row r="19" spans="5:28" ht="21.75" customHeight="1" x14ac:dyDescent="0.3">
      <c r="E19" s="2"/>
      <c r="F19" s="2"/>
    </row>
    <row r="20" spans="5:28" x14ac:dyDescent="0.3">
      <c r="E20" s="2"/>
      <c r="F20" s="2"/>
    </row>
    <row r="21" spans="5:28" x14ac:dyDescent="0.3">
      <c r="E21" s="2"/>
      <c r="F21" s="2"/>
    </row>
    <row r="22" spans="5:28" x14ac:dyDescent="0.3">
      <c r="E22" s="2"/>
      <c r="F22" s="2"/>
    </row>
    <row r="23" spans="5:28" x14ac:dyDescent="0.3">
      <c r="E23" s="2"/>
      <c r="F23" s="2"/>
    </row>
    <row r="24" spans="5:28" x14ac:dyDescent="0.3">
      <c r="E24" s="2"/>
      <c r="F24" s="2"/>
    </row>
    <row r="25" spans="5:28" x14ac:dyDescent="0.3">
      <c r="E25" s="2"/>
      <c r="F25" s="2"/>
    </row>
    <row r="26" spans="5:28" x14ac:dyDescent="0.3">
      <c r="E26" s="2"/>
      <c r="F26" s="2"/>
    </row>
    <row r="27" spans="5:28" x14ac:dyDescent="0.3">
      <c r="E27" s="2"/>
      <c r="F27" s="2"/>
    </row>
    <row r="28" spans="5:28" x14ac:dyDescent="0.3">
      <c r="E28" s="2"/>
      <c r="F28" s="2"/>
    </row>
    <row r="29" spans="5:28" x14ac:dyDescent="0.3">
      <c r="E29" s="2"/>
      <c r="F29" s="2"/>
    </row>
    <row r="30" spans="5:28" x14ac:dyDescent="0.3">
      <c r="E30" s="2"/>
      <c r="F30" s="2"/>
    </row>
    <row r="31" spans="5:28" x14ac:dyDescent="0.3">
      <c r="E31" s="2"/>
      <c r="F31" s="2"/>
    </row>
    <row r="32" spans="5:28" x14ac:dyDescent="0.3">
      <c r="E32" s="2"/>
      <c r="F32" s="2"/>
    </row>
    <row r="33" s="2" customFormat="1" x14ac:dyDescent="0.3"/>
    <row r="34" s="2" customFormat="1" x14ac:dyDescent="0.3"/>
    <row r="35" s="2" customFormat="1" x14ac:dyDescent="0.3"/>
    <row r="36" s="2" customFormat="1" x14ac:dyDescent="0.3"/>
    <row r="37" s="2" customFormat="1" x14ac:dyDescent="0.3"/>
    <row r="38" s="2" customFormat="1" x14ac:dyDescent="0.3"/>
    <row r="39" s="2" customFormat="1" x14ac:dyDescent="0.3"/>
    <row r="40" s="2" customFormat="1" x14ac:dyDescent="0.3"/>
  </sheetData>
  <sheetProtection selectLockedCells="1"/>
  <phoneticPr fontId="19" type="noConversion"/>
  <conditionalFormatting sqref="C4:C12">
    <cfRule type="iconSet" priority="357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2">
    <cfRule type="iconSet" priority="357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2">
    <cfRule type="iconSet" priority="357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2">
    <cfRule type="iconSet" priority="358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2">
    <cfRule type="iconSet" priority="358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0:X20">
    <cfRule type="iconSet" priority="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2">
    <cfRule type="iconSet" priority="358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1">
    <cfRule type="iconSet" priority="358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2">
    <cfRule type="iconSet" priority="1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2">
    <cfRule type="iconSet" priority="358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1">
    <cfRule type="iconSet" priority="359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12">
    <cfRule type="iconSet" priority="1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2">
    <cfRule type="iconSet" priority="359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2">
    <cfRule type="iconSet" priority="359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2">
    <cfRule type="iconSet" priority="359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1">
    <cfRule type="iconSet" priority="359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12">
    <cfRule type="iconSet" priority="1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2">
    <cfRule type="iconSet" priority="359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2">
    <cfRule type="iconSet" priority="360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2">
    <cfRule type="iconSet" priority="360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1">
    <cfRule type="iconSet" priority="360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12">
    <cfRule type="iconSet" priority="2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12">
    <cfRule type="iconSet" priority="360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12">
    <cfRule type="iconSet" priority="360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12">
    <cfRule type="iconSet" priority="360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1">
    <cfRule type="iconSet" priority="361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12">
    <cfRule type="iconSet" priority="2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horizontalDpi="4294967292" verticalDpi="4294967292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Diversifié Prudent</vt:lpstr>
      <vt:lpstr>'Diversifié Prudent'!Zone_d_impression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Clerbois</dc:creator>
  <cp:lastModifiedBy>Sandra DOS SANTOS</cp:lastModifiedBy>
  <cp:lastPrinted>2025-02-10T10:58:30Z</cp:lastPrinted>
  <dcterms:created xsi:type="dcterms:W3CDTF">2013-12-23T18:18:13Z</dcterms:created>
  <dcterms:modified xsi:type="dcterms:W3CDTF">2026-01-12T17:42:20Z</dcterms:modified>
</cp:coreProperties>
</file>