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dossantos\Documents\"/>
    </mc:Choice>
  </mc:AlternateContent>
  <xr:revisionPtr revIDLastSave="0" documentId="8_{DE247200-009E-46A9-A382-D45DD980C78F}" xr6:coauthVersionLast="47" xr6:coauthVersionMax="47" xr10:uidLastSave="{00000000-0000-0000-0000-000000000000}"/>
  <bookViews>
    <workbookView xWindow="-108" yWindow="-108" windowWidth="23256" windowHeight="12456" tabRatio="747" xr2:uid="{00000000-000D-0000-FFFF-FFFF00000000}"/>
  </bookViews>
  <sheets>
    <sheet name="Obligataire" sheetId="2" r:id="rId1"/>
  </sheets>
  <definedNames>
    <definedName name="_xlnm._FilterDatabase" localSheetId="0" hidden="1">Obligataire!$A$3:$AD$3</definedName>
    <definedName name="_xlnm.Print_Area" localSheetId="0">Obligataire!$A$2:$AD$24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4" i="2" l="1"/>
  <c r="D24" i="2"/>
  <c r="C24" i="2"/>
  <c r="M24" i="2" l="1"/>
  <c r="K24" i="2" l="1"/>
  <c r="E24" i="2"/>
  <c r="F24" i="2"/>
  <c r="G24" i="2"/>
  <c r="H24" i="2"/>
  <c r="I24" i="2"/>
  <c r="J24" i="2"/>
  <c r="L24" i="2"/>
  <c r="N24" i="2"/>
  <c r="O24" i="2"/>
  <c r="P24" i="2"/>
  <c r="Q24" i="2"/>
  <c r="R24" i="2"/>
  <c r="S24" i="2"/>
  <c r="T24" i="2"/>
  <c r="U24" i="2"/>
  <c r="V24" i="2"/>
</calcChain>
</file>

<file path=xl/sharedStrings.xml><?xml version="1.0" encoding="utf-8"?>
<sst xmlns="http://schemas.openxmlformats.org/spreadsheetml/2006/main" count="212" uniqueCount="84">
  <si>
    <t>Société</t>
  </si>
  <si>
    <t>Nom du fonds</t>
  </si>
  <si>
    <t>Observatoire</t>
  </si>
  <si>
    <t>Moyenne</t>
  </si>
  <si>
    <t>Volatilité annualisée depuis 01/08</t>
  </si>
  <si>
    <t>Max Drawdown depuis 01/08</t>
  </si>
  <si>
    <t>Date de recommandation du fonds</t>
  </si>
  <si>
    <t>Performance annualisée 5 ans</t>
  </si>
  <si>
    <t>Performance annualisée 3 ans</t>
  </si>
  <si>
    <t>Compteur fonds liquidés SGP</t>
  </si>
  <si>
    <t>Type</t>
  </si>
  <si>
    <t>Couple Rendement Risque 5 ans</t>
  </si>
  <si>
    <t>Couple Rendement Risque 1 an</t>
  </si>
  <si>
    <t>Couple Rendement / Risque depuis 01/08</t>
  </si>
  <si>
    <t>Performance annualisée 1 an</t>
  </si>
  <si>
    <r>
      <rPr>
        <sz val="12"/>
        <rFont val="Calibri"/>
        <family val="2"/>
      </rPr>
      <t>Univers :</t>
    </r>
    <r>
      <rPr>
        <b/>
        <sz val="12"/>
        <rFont val="Calibri"/>
        <family val="2"/>
      </rPr>
      <t xml:space="preserve"> </t>
    </r>
  </si>
  <si>
    <t>OBLIGATAIRE EUR</t>
  </si>
  <si>
    <t>Performance annualisée 10 ans</t>
  </si>
  <si>
    <t>Couple Rendement Risque 10 ans</t>
  </si>
  <si>
    <t>AXA IM</t>
  </si>
  <si>
    <t>BNPP ERE</t>
  </si>
  <si>
    <t>FCP</t>
  </si>
  <si>
    <t>FCPE</t>
  </si>
  <si>
    <t>non</t>
  </si>
  <si>
    <t>SICAV</t>
  </si>
  <si>
    <t>Carmignac</t>
  </si>
  <si>
    <t>DNCA</t>
  </si>
  <si>
    <t>AXA WF Euro Strategic Bonds I EUR</t>
  </si>
  <si>
    <t>Multipar Oblig Euro</t>
  </si>
  <si>
    <t>FCP/SICAV</t>
  </si>
  <si>
    <t>DNCA Invest Credit Conviction</t>
  </si>
  <si>
    <t>Robeco</t>
  </si>
  <si>
    <t>Euro Credit Bonds I</t>
  </si>
  <si>
    <t xml:space="preserve">Sécurité FW EUR Acc </t>
  </si>
  <si>
    <r>
      <rPr>
        <b/>
        <i/>
        <sz val="16"/>
        <color rgb="FFC00000"/>
        <rFont val="Calibri"/>
        <family val="2"/>
      </rPr>
      <t>O</t>
    </r>
    <r>
      <rPr>
        <i/>
        <sz val="16"/>
        <color indexed="23"/>
        <rFont val="Calibri"/>
        <family val="2"/>
      </rPr>
      <t>bservatoire</t>
    </r>
    <r>
      <rPr>
        <sz val="16"/>
        <color indexed="23"/>
        <rFont val="Calibri"/>
        <family val="2"/>
      </rPr>
      <t xml:space="preserve"> </t>
    </r>
    <r>
      <rPr>
        <b/>
        <sz val="16"/>
        <color indexed="23"/>
        <rFont val="Calibri"/>
        <family val="2"/>
      </rPr>
      <t>GALEA EPS</t>
    </r>
    <r>
      <rPr>
        <sz val="16"/>
        <color indexed="8"/>
        <rFont val="Calibri"/>
        <family val="2"/>
      </rPr>
      <t xml:space="preserve"> de l'Epargne d'Entreprise</t>
    </r>
  </si>
  <si>
    <t>Fidelity</t>
  </si>
  <si>
    <t>Groupama AM</t>
  </si>
  <si>
    <t>Natixis</t>
  </si>
  <si>
    <t>SIENNA GESTION</t>
  </si>
  <si>
    <t>Aberdeen Standard Investments</t>
  </si>
  <si>
    <t>ECOFI</t>
  </si>
  <si>
    <t>La Financière de l'Echiquier</t>
  </si>
  <si>
    <t>Lazard Frères Gestion</t>
  </si>
  <si>
    <t>Pictet AM</t>
  </si>
  <si>
    <t>Vanguard</t>
  </si>
  <si>
    <t>Vega IM</t>
  </si>
  <si>
    <t>Euro Corporate Bond Fund</t>
  </si>
  <si>
    <t>CM-AM Perspective Obli MT A</t>
  </si>
  <si>
    <t xml:space="preserve">Epargne Ethique Obligations </t>
  </si>
  <si>
    <t>Euro Bond Fund</t>
  </si>
  <si>
    <t>Echiquier Credit SRI Europe</t>
  </si>
  <si>
    <t>Lazard Euro Short Duration SRI</t>
  </si>
  <si>
    <t>Avenir Obligataire</t>
  </si>
  <si>
    <t>EUR Bonds</t>
  </si>
  <si>
    <t>EUR Government Bond Index</t>
  </si>
  <si>
    <t>VEGA Obligations Euro ISR</t>
  </si>
  <si>
    <t>HSBC GIF</t>
  </si>
  <si>
    <t/>
  </si>
  <si>
    <t>Oui</t>
  </si>
  <si>
    <t>Non</t>
  </si>
  <si>
    <t>GROUPAMA EURO CREDIT SHORT DURATION (ex-Groupama Credit Euro CT)</t>
  </si>
  <si>
    <t>HSBC GIF Euro Bond (IC)</t>
  </si>
  <si>
    <t>Perf. Totale depuis 01/08</t>
  </si>
  <si>
    <t>Volatilité annualisée 10 ans</t>
  </si>
  <si>
    <t>Max Drawdown 10 ans</t>
  </si>
  <si>
    <t>Volatilité annualisée 5 ans</t>
  </si>
  <si>
    <t>Max Drawdown 5 ans</t>
  </si>
  <si>
    <t>Volatilité annualisée 3 ans</t>
  </si>
  <si>
    <t>Max Drawdown 3 ans</t>
  </si>
  <si>
    <t>Couple Rendement Risque 3 ans</t>
  </si>
  <si>
    <t>Volatilité annualisée 1 an</t>
  </si>
  <si>
    <t>Max Drawdown 1 an</t>
  </si>
  <si>
    <t>Performance annualisée depuis 01/08</t>
  </si>
  <si>
    <t>Crédit Mutuel Asset Management</t>
  </si>
  <si>
    <t>Article SFDR (6,8 ou 9)</t>
  </si>
  <si>
    <t>label ISR (oui/non)</t>
  </si>
  <si>
    <t>label Finansol (oui/non)</t>
  </si>
  <si>
    <t>label Greenfin (oui/non)</t>
  </si>
  <si>
    <t>label CIES (oui/non)</t>
  </si>
  <si>
    <t>label France Relance (oui/non)</t>
  </si>
  <si>
    <t>SIENNA OBLIGATIONS VERTES  - I-C</t>
  </si>
  <si>
    <t>&lt;1/1/08</t>
  </si>
  <si>
    <t>BlackRock</t>
  </si>
  <si>
    <t>BGF Euro Bond D2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</si>
</sst>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[$-40C]d\ mmmm\ yyyy;@"/>
    <numFmt numFmtId="167" formatCode="dd/mm/yy;@"/>
    <numFmt numFmtId="168" formatCode="[$-40C]d\-mmm\-yy;@"/>
    <numFmt numFmtId="169" formatCode="_ * #,##0.00_)\ _€_ ;_ * \(#,##0.00\)\ _€_ ;_ * &quot;-&quot;??_)\ _€_ ;_ @_ "/>
    <numFmt numFmtId="170" formatCode="_ * #,##0.00_)\ &quot;€&quot;_ ;_ * \(#,##0.00\)\ &quot;€&quot;_ ;_ * &quot;-&quot;??_)\ &quot;€&quot;_ ;_ @_ "/>
    <numFmt numFmtId="171" formatCode="0.0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alibri"/>
      <family val="2"/>
    </font>
    <font>
      <i/>
      <sz val="16"/>
      <color indexed="23"/>
      <name val="Calibri"/>
      <family val="2"/>
    </font>
    <font>
      <sz val="16"/>
      <color indexed="23"/>
      <name val="Calibri"/>
      <family val="2"/>
    </font>
    <font>
      <b/>
      <sz val="16"/>
      <color indexed="23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i/>
      <sz val="16"/>
      <color rgb="FFDD0806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color rgb="FFDD0806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6"/>
      <color rgb="FFC00000"/>
      <name val="Calibri"/>
      <family val="2"/>
    </font>
    <font>
      <b/>
      <sz val="12"/>
      <color rgb="FFCF1D2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lightUp">
        <bgColor theme="2" tint="-0.499984740745262"/>
      </patternFill>
    </fill>
  </fills>
  <borders count="3">
    <border>
      <left/>
      <right/>
      <top/>
      <bottom/>
      <diagonal/>
    </border>
    <border>
      <left/>
      <right/>
      <top style="thin">
        <color rgb="FFC80912"/>
      </top>
      <bottom style="thin">
        <color rgb="FFC8091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07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" fillId="5" borderId="0">
      <protection locked="0"/>
    </xf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166" fontId="12" fillId="4" borderId="0" xfId="0" applyNumberFormat="1" applyFont="1" applyFill="1" applyAlignment="1" applyProtection="1">
      <alignment horizontal="center"/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5" fontId="0" fillId="2" borderId="0" xfId="0" applyNumberFormat="1" applyFill="1" applyProtection="1"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0" fillId="2" borderId="0" xfId="0" applyFill="1" applyAlignment="1">
      <alignment vertical="center"/>
    </xf>
    <xf numFmtId="0" fontId="11" fillId="3" borderId="0" xfId="0" applyFont="1" applyFill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2" applyNumberFormat="1" applyFont="1" applyFill="1" applyBorder="1" applyAlignment="1">
      <alignment horizontal="center" vertical="center"/>
    </xf>
    <xf numFmtId="164" fontId="0" fillId="0" borderId="0" xfId="1" applyFont="1" applyFill="1" applyBorder="1" applyAlignment="1">
      <alignment horizontal="center" vertical="center"/>
    </xf>
    <xf numFmtId="167" fontId="0" fillId="0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168" fontId="18" fillId="3" borderId="0" xfId="0" applyNumberFormat="1" applyFont="1" applyFill="1" applyAlignment="1" applyProtection="1">
      <alignment horizontal="left" vertical="center"/>
      <protection locked="0"/>
    </xf>
    <xf numFmtId="165" fontId="2" fillId="0" borderId="0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4" fontId="0" fillId="0" borderId="0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5" fontId="1" fillId="2" borderId="1" xfId="2" applyNumberFormat="1" applyFont="1" applyFill="1" applyBorder="1" applyAlignment="1" applyProtection="1">
      <alignment horizontal="center" vertical="center"/>
    </xf>
    <xf numFmtId="164" fontId="1" fillId="2" borderId="1" xfId="1" applyFont="1" applyFill="1" applyBorder="1" applyAlignment="1" applyProtection="1">
      <alignment horizontal="center" vertical="center"/>
    </xf>
    <xf numFmtId="171" fontId="2" fillId="0" borderId="0" xfId="1" applyNumberFormat="1" applyFont="1" applyFill="1" applyBorder="1" applyAlignment="1">
      <alignment horizontal="center" vertical="center"/>
    </xf>
    <xf numFmtId="171" fontId="1" fillId="2" borderId="1" xfId="1" applyNumberFormat="1" applyFont="1" applyFill="1" applyBorder="1" applyAlignment="1" applyProtection="1">
      <alignment horizontal="center" vertical="center"/>
    </xf>
    <xf numFmtId="171" fontId="0" fillId="0" borderId="0" xfId="1" applyNumberFormat="1" applyFont="1" applyFill="1" applyBorder="1" applyAlignment="1">
      <alignment horizontal="center" vertical="center"/>
    </xf>
  </cellXfs>
  <cellStyles count="607">
    <cellStyle name="Comma 2" xfId="591" xr:uid="{80C025C6-C614-4351-80B5-538828415AEF}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550" builtinId="8" hidden="1"/>
    <cellStyle name="Lien hypertexte" xfId="552" builtinId="8" hidden="1"/>
    <cellStyle name="Lien hypertexte" xfId="554" builtinId="8" hidden="1"/>
    <cellStyle name="Lien hypertexte" xfId="556" builtinId="8" hidden="1"/>
    <cellStyle name="Lien hypertexte" xfId="558" builtinId="8" hidden="1"/>
    <cellStyle name="Lien hypertexte" xfId="560" builtinId="8" hidden="1"/>
    <cellStyle name="Lien hypertexte" xfId="562" builtinId="8" hidden="1"/>
    <cellStyle name="Lien hypertexte" xfId="564" builtinId="8" hidden="1"/>
    <cellStyle name="Lien hypertexte" xfId="566" builtinId="8" hidden="1"/>
    <cellStyle name="Lien hypertexte" xfId="568" builtinId="8" hidden="1"/>
    <cellStyle name="Lien hypertexte" xfId="570" builtinId="8" hidden="1"/>
    <cellStyle name="Lien hypertexte" xfId="572" builtinId="8" hidden="1"/>
    <cellStyle name="Lien hypertexte" xfId="574" builtinId="8" hidden="1"/>
    <cellStyle name="Lien hypertexte" xfId="576" builtinId="8" hidden="1"/>
    <cellStyle name="Lien hypertexte" xfId="578" builtinId="8" hidden="1"/>
    <cellStyle name="Lien hypertexte" xfId="580" builtinId="8" hidden="1"/>
    <cellStyle name="Lien hypertexte" xfId="582" builtinId="8" hidden="1"/>
    <cellStyle name="Lien hypertexte" xfId="584" builtinId="8" hidden="1"/>
    <cellStyle name="Lien hypertexte" xfId="586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1" builtinId="9" hidden="1"/>
    <cellStyle name="Lien hypertexte visité" xfId="553" builtinId="9" hidden="1"/>
    <cellStyle name="Lien hypertexte visité" xfId="555" builtinId="9" hidden="1"/>
    <cellStyle name="Lien hypertexte visité" xfId="557" builtinId="9" hidden="1"/>
    <cellStyle name="Lien hypertexte visité" xfId="559" builtinId="9" hidden="1"/>
    <cellStyle name="Lien hypertexte visité" xfId="561" builtinId="9" hidden="1"/>
    <cellStyle name="Lien hypertexte visité" xfId="563" builtinId="9" hidden="1"/>
    <cellStyle name="Lien hypertexte visité" xfId="565" builtinId="9" hidden="1"/>
    <cellStyle name="Lien hypertexte visité" xfId="567" builtinId="9" hidden="1"/>
    <cellStyle name="Lien hypertexte visité" xfId="569" builtinId="9" hidden="1"/>
    <cellStyle name="Lien hypertexte visité" xfId="571" builtinId="9" hidden="1"/>
    <cellStyle name="Lien hypertexte visité" xfId="573" builtinId="9" hidden="1"/>
    <cellStyle name="Lien hypertexte visité" xfId="575" builtinId="9" hidden="1"/>
    <cellStyle name="Lien hypertexte visité" xfId="577" builtinId="9" hidden="1"/>
    <cellStyle name="Lien hypertexte visité" xfId="579" builtinId="9" hidden="1"/>
    <cellStyle name="Lien hypertexte visité" xfId="581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Milliers" xfId="1" builtinId="3"/>
    <cellStyle name="Milliers 2" xfId="590" xr:uid="{01D4D6FE-42BA-407F-8E2D-849B4193B87A}"/>
    <cellStyle name="Milliers 2 2" xfId="606" xr:uid="{5D7C7571-B776-4FE7-BC54-652B5E1607E5}"/>
    <cellStyle name="Milliers 3" xfId="592" xr:uid="{7505EC15-9AAF-4EEA-9237-891566BE0C21}"/>
    <cellStyle name="Monétaire 2" xfId="595" xr:uid="{13FD93A5-2613-42BE-B3A0-F1BC7AF6EEB3}"/>
    <cellStyle name="Monétaire 2 2" xfId="599" xr:uid="{17D53DCB-F936-411A-B261-2714A7E7484C}"/>
    <cellStyle name="Monétaire 3" xfId="597" xr:uid="{19AC412B-66EE-45E0-A05C-3EA7ED8B9053}"/>
    <cellStyle name="Monétaire 4" xfId="593" xr:uid="{FCB157F4-5598-46EE-A2DF-ACC21427DE2A}"/>
    <cellStyle name="Normal" xfId="0" builtinId="0"/>
    <cellStyle name="Normal 2" xfId="594" xr:uid="{F414EDA2-DB12-45BA-A038-A5CA63090B94}"/>
    <cellStyle name="Normal 2 2" xfId="598" xr:uid="{DA6DA4D4-5397-479B-93DB-E48C47A01C65}"/>
    <cellStyle name="Normal 2 2 2" xfId="603" xr:uid="{F03AC46E-491F-4650-AF91-779AB46FC3BD}"/>
    <cellStyle name="Normal 3" xfId="596" xr:uid="{94E819BF-92D9-4A62-A52D-5CBC5B62C41A}"/>
    <cellStyle name="Normal 4" xfId="600" xr:uid="{AA3588B1-2D65-436E-A634-71B47F18EF4B}"/>
    <cellStyle name="Normal 5" xfId="387" xr:uid="{00000000-0005-0000-0000-00004A020000}"/>
    <cellStyle name="Normal 5 2" xfId="604" xr:uid="{4C1700E1-F05A-44AC-BFB8-DD26EC344078}"/>
    <cellStyle name="Normal 7" xfId="602" xr:uid="{928D2ACD-76C1-457E-96AE-CDDA9F3C581C}"/>
    <cellStyle name="Percent 2" xfId="589" xr:uid="{896C9CEC-FFD1-463C-9F8B-0D026C2922E3}"/>
    <cellStyle name="Pourcentage" xfId="2" builtinId="5"/>
    <cellStyle name="Pourcentage 2" xfId="588" xr:uid="{C83FA1A6-6BF1-4A40-8E21-DA7F82EE6D4E}"/>
    <cellStyle name="Pourcentage 2 2" xfId="605" xr:uid="{6DF9477F-E91F-4E41-BF1B-B35EB1CA23D0}"/>
    <cellStyle name="Style 1" xfId="601" xr:uid="{C4681EE8-C67A-4F9F-9C95-039AEA5E77BF}"/>
  </cellStyles>
  <dxfs count="32"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</font>
      <numFmt numFmtId="2" formatCode="0.0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  <numFmt numFmtId="2" formatCode="0.0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  <numFmt numFmtId="2" formatCode="0.00"/>
    </dxf>
    <dxf>
      <font>
        <b val="0"/>
      </font>
    </dxf>
    <dxf>
      <font>
        <b val="0"/>
      </font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</font>
      <numFmt numFmtId="2" formatCode="0.0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ont>
        <color theme="0"/>
      </font>
      <fill>
        <patternFill patternType="solid">
          <fgColor indexed="64"/>
          <bgColor rgb="FF808080"/>
        </patternFill>
      </fill>
    </dxf>
  </dxfs>
  <tableStyles count="3" defaultTableStyle="TableStyleMedium2" defaultPivotStyle="PivotStyleLight16">
    <tableStyle name="Résultats Observatoire" pivot="0" count="2" xr9:uid="{00000000-0011-0000-FFFF-FFFF00000000}">
      <tableStyleElement type="headerRow" dxfId="31"/>
      <tableStyleElement type="firstRowStripe" dxfId="30"/>
    </tableStyle>
    <tableStyle name="Style de tableau 1" pivot="0" count="2" xr9:uid="{00000000-0011-0000-FFFF-FFFF01000000}">
      <tableStyleElement type="firstRowStripe" dxfId="29"/>
      <tableStyleElement type="secondRowStripe" dxfId="28"/>
    </tableStyle>
    <tableStyle name="Style de tableau 2" pivot="0" count="2" xr9:uid="{00000000-0011-0000-FFFF-FFFF02000000}">
      <tableStyleElement type="firstRowStripe" dxfId="27"/>
      <tableStyleElement type="secondRowStripe" dxfId="26"/>
    </tableStyle>
  </tableStyles>
  <colors>
    <mruColors>
      <color rgb="FFCF1D28"/>
      <color rgb="FF008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le10" displayName="Table10" ref="A3:AF23" totalsRowShown="0">
  <autoFilter ref="A3:AF23" xr:uid="{00000000-0009-0000-0100-00000A000000}"/>
  <sortState xmlns:xlrd2="http://schemas.microsoft.com/office/spreadsheetml/2017/richdata2" ref="A4:AF23">
    <sortCondition ref="A3:A23"/>
  </sortState>
  <tableColumns count="32">
    <tableColumn id="1" xr3:uid="{00000000-0010-0000-0100-000001000000}" name="Société"/>
    <tableColumn id="2" xr3:uid="{00000000-0010-0000-0100-000002000000}" name="Nom du fonds"/>
    <tableColumn id="3" xr3:uid="{00000000-0010-0000-0100-000003000000}" name="Performance annualisée depuis 01/08" dataDxfId="25"/>
    <tableColumn id="4" xr3:uid="{00000000-0010-0000-0100-000004000000}" name="Perf. Totale depuis 01/08" dataDxfId="24"/>
    <tableColumn id="5" xr3:uid="{00000000-0010-0000-0100-000005000000}" name="Volatilité annualisée depuis 01/08" dataDxfId="23"/>
    <tableColumn id="6" xr3:uid="{00000000-0010-0000-0100-000006000000}" name="Max Drawdown depuis 01/08" dataDxfId="22"/>
    <tableColumn id="7" xr3:uid="{00000000-0010-0000-0100-000007000000}" name="Couple Rendement / Risque depuis 01/08" dataDxfId="21"/>
    <tableColumn id="27" xr3:uid="{19102580-40F6-41F2-B22B-C758FF61759C}" name="Performance annualisée 10 ans" dataDxfId="20" dataCellStyle="Pourcentage"/>
    <tableColumn id="28" xr3:uid="{15C9ABD1-D5AC-4A50-8E75-5ED8370A4BC8}" name="Volatilité annualisée 10 ans" dataDxfId="19" dataCellStyle="Pourcentage"/>
    <tableColumn id="29" xr3:uid="{16D0A07C-4CB6-4E60-9983-63DD28BB6332}" name="Max Drawdown 10 ans" dataDxfId="18" dataCellStyle="Pourcentage"/>
    <tableColumn id="30" xr3:uid="{43A491B2-45AD-41F1-B17C-EB566ECD2D20}" name="Couple Rendement Risque 10 ans" dataDxfId="17" dataCellStyle="Milliers"/>
    <tableColumn id="8" xr3:uid="{00000000-0010-0000-0100-000008000000}" name="Performance annualisée 5 ans" dataDxfId="16"/>
    <tableColumn id="9" xr3:uid="{00000000-0010-0000-0100-000009000000}" name="Volatilité annualisée 5 ans" dataDxfId="15"/>
    <tableColumn id="10" xr3:uid="{00000000-0010-0000-0100-00000A000000}" name="Max Drawdown 5 ans" dataDxfId="14"/>
    <tableColumn id="11" xr3:uid="{00000000-0010-0000-0100-00000B000000}" name="Couple Rendement Risque 5 ans" dataDxfId="13"/>
    <tableColumn id="12" xr3:uid="{00000000-0010-0000-0100-00000C000000}" name="Performance annualisée 3 ans" dataDxfId="12"/>
    <tableColumn id="13" xr3:uid="{00000000-0010-0000-0100-00000D000000}" name="Volatilité annualisée 3 ans" dataDxfId="11"/>
    <tableColumn id="14" xr3:uid="{00000000-0010-0000-0100-00000E000000}" name="Max Drawdown 3 ans" dataDxfId="10"/>
    <tableColumn id="15" xr3:uid="{00000000-0010-0000-0100-00000F000000}" name="Couple Rendement Risque 3 ans" dataDxfId="9"/>
    <tableColumn id="16" xr3:uid="{00000000-0010-0000-0100-000010000000}" name="Performance annualisée 1 an" dataDxfId="8"/>
    <tableColumn id="17" xr3:uid="{00000000-0010-0000-0100-000011000000}" name="Volatilité annualisée 1 an" dataDxfId="7"/>
    <tableColumn id="18" xr3:uid="{00000000-0010-0000-0100-000012000000}" name="Max Drawdown 1 an" dataDxfId="6"/>
    <tableColumn id="19" xr3:uid="{00000000-0010-0000-0100-000013000000}" name="Couple Rendement Risque 1 an" dataDxfId="5"/>
    <tableColumn id="20" xr3:uid="{00000000-0010-0000-0100-000014000000}" name="Date de recommandation du fonds"/>
    <tableColumn id="21" xr3:uid="{00000000-0010-0000-0100-000015000000}" name="Compteur fonds liquidés SGP"/>
    <tableColumn id="24" xr3:uid="{C859B55E-D02A-483B-B25B-DB6278133A9D}" name="Article SFDR (6,8 ou 9)" dataDxfId="4" dataCellStyle="Milliers"/>
    <tableColumn id="26" xr3:uid="{E3E823E7-A393-4BE7-8230-3A9A7B70F5E5}" name="label ISR (oui/non)" dataDxfId="3" dataCellStyle="Milliers"/>
    <tableColumn id="25" xr3:uid="{A1EF47FB-89D5-44D3-ABFF-C0C46D662E61}" name="label Finansol (oui/non)" dataDxfId="2" dataCellStyle="Milliers"/>
    <tableColumn id="22" xr3:uid="{00000000-0010-0000-0100-000016000000}" name="label Greenfin (oui/non)"/>
    <tableColumn id="23" xr3:uid="{00000000-0010-0000-0100-000017000000}" name="label CIES (oui/non)"/>
    <tableColumn id="31" xr3:uid="{F515E1DB-EEC0-403C-86F3-FC60CE7547BD}" name="label France Relance (oui/non)" dataDxfId="1"/>
    <tableColumn id="32" xr3:uid="{94CF1068-14AD-4999-970A-FD84D0371AA2}" name="Type" dataDxfId="0"/>
  </tableColumns>
  <tableStyleInfo name="Résultats Observatoire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8000"/>
    <pageSetUpPr fitToPage="1"/>
  </sheetPr>
  <dimension ref="A1:AF52"/>
  <sheetViews>
    <sheetView showGridLines="0" tabSelected="1" zoomScale="70" zoomScaleNormal="70" workbookViewId="0">
      <pane xSplit="1" topLeftCell="B1" activePane="topRight" state="frozenSplit"/>
      <selection pane="topRight"/>
    </sheetView>
  </sheetViews>
  <sheetFormatPr baseColWidth="10" defaultColWidth="10.59765625" defaultRowHeight="15.6" outlineLevelCol="1" x14ac:dyDescent="0.3"/>
  <cols>
    <col min="1" max="1" width="16.59765625" style="2" customWidth="1"/>
    <col min="2" max="2" width="35.59765625" style="2" customWidth="1"/>
    <col min="3" max="4" width="13.09765625" style="2" customWidth="1"/>
    <col min="5" max="6" width="13.09765625" style="5" customWidth="1" outlineLevel="1"/>
    <col min="7" max="11" width="13.09765625" style="2" customWidth="1" outlineLevel="1"/>
    <col min="12" max="12" width="13.09765625" style="2" customWidth="1"/>
    <col min="13" max="15" width="13.09765625" style="2" customWidth="1" outlineLevel="1"/>
    <col min="16" max="16" width="13.09765625" style="2" customWidth="1"/>
    <col min="17" max="19" width="13.09765625" style="2" customWidth="1" outlineLevel="1"/>
    <col min="20" max="20" width="13.09765625" style="2" customWidth="1"/>
    <col min="21" max="23" width="13.09765625" style="2" customWidth="1" outlineLevel="1"/>
    <col min="24" max="30" width="13.09765625" style="2" customWidth="1"/>
    <col min="31" max="16384" width="10.59765625" style="2"/>
  </cols>
  <sheetData>
    <row r="1" spans="1:32" s="8" customFormat="1" ht="21" x14ac:dyDescent="0.3">
      <c r="A1" s="17" t="s">
        <v>34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s="1" customFormat="1" ht="21" x14ac:dyDescent="0.4">
      <c r="A2" s="16" t="s">
        <v>15</v>
      </c>
      <c r="B2" s="18" t="s">
        <v>16</v>
      </c>
      <c r="C2" s="19">
        <v>45657</v>
      </c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2" s="1" customFormat="1" ht="79.95" customHeight="1" x14ac:dyDescent="0.3">
      <c r="A3" s="10" t="s">
        <v>0</v>
      </c>
      <c r="B3" s="10" t="s">
        <v>1</v>
      </c>
      <c r="C3" s="10" t="s">
        <v>72</v>
      </c>
      <c r="D3" s="10" t="s">
        <v>62</v>
      </c>
      <c r="E3" s="10" t="s">
        <v>4</v>
      </c>
      <c r="F3" s="10" t="s">
        <v>5</v>
      </c>
      <c r="G3" s="10" t="s">
        <v>13</v>
      </c>
      <c r="H3" s="10" t="s">
        <v>17</v>
      </c>
      <c r="I3" s="10" t="s">
        <v>63</v>
      </c>
      <c r="J3" s="10" t="s">
        <v>64</v>
      </c>
      <c r="K3" s="10" t="s">
        <v>18</v>
      </c>
      <c r="L3" s="10" t="s">
        <v>7</v>
      </c>
      <c r="M3" s="10" t="s">
        <v>65</v>
      </c>
      <c r="N3" s="10" t="s">
        <v>66</v>
      </c>
      <c r="O3" s="10" t="s">
        <v>11</v>
      </c>
      <c r="P3" s="10" t="s">
        <v>8</v>
      </c>
      <c r="Q3" s="10" t="s">
        <v>67</v>
      </c>
      <c r="R3" s="10" t="s">
        <v>68</v>
      </c>
      <c r="S3" s="10" t="s">
        <v>69</v>
      </c>
      <c r="T3" s="10" t="s">
        <v>14</v>
      </c>
      <c r="U3" s="10" t="s">
        <v>70</v>
      </c>
      <c r="V3" s="10" t="s">
        <v>71</v>
      </c>
      <c r="W3" s="10" t="s">
        <v>12</v>
      </c>
      <c r="X3" s="10" t="s">
        <v>6</v>
      </c>
      <c r="Y3" s="10" t="s">
        <v>9</v>
      </c>
      <c r="Z3" s="10" t="s">
        <v>74</v>
      </c>
      <c r="AA3" s="10" t="s">
        <v>75</v>
      </c>
      <c r="AB3" s="10" t="s">
        <v>76</v>
      </c>
      <c r="AC3" s="10" t="s">
        <v>77</v>
      </c>
      <c r="AD3" s="10" t="s">
        <v>78</v>
      </c>
      <c r="AE3" s="10" t="s">
        <v>79</v>
      </c>
      <c r="AF3" s="10" t="s">
        <v>10</v>
      </c>
    </row>
    <row r="4" spans="1:32" s="8" customFormat="1" ht="21.75" customHeight="1" x14ac:dyDescent="0.3">
      <c r="A4" s="11" t="s">
        <v>39</v>
      </c>
      <c r="B4" s="12" t="s">
        <v>46</v>
      </c>
      <c r="C4" s="20">
        <v>3.2709407282253355E-2</v>
      </c>
      <c r="D4" s="20">
        <v>0.72845057880676745</v>
      </c>
      <c r="E4" s="20">
        <v>3.0922841768093148E-2</v>
      </c>
      <c r="F4" s="20">
        <v>0.18590843183996472</v>
      </c>
      <c r="G4" s="28">
        <v>1.0577749460272317</v>
      </c>
      <c r="H4" s="20">
        <v>1.0587112615759287E-2</v>
      </c>
      <c r="I4" s="20">
        <v>3.1095164482323575E-2</v>
      </c>
      <c r="J4" s="20">
        <v>0.18590843183996472</v>
      </c>
      <c r="K4" s="28">
        <v>0.34047456548357091</v>
      </c>
      <c r="L4" s="20">
        <v>-2.493555027547667E-3</v>
      </c>
      <c r="M4" s="20">
        <v>3.8297147552546831E-2</v>
      </c>
      <c r="N4" s="20">
        <v>0.18590843183996472</v>
      </c>
      <c r="O4" s="28">
        <v>-6.5110724607526052E-2</v>
      </c>
      <c r="P4" s="20">
        <v>-8.1759146591153797E-3</v>
      </c>
      <c r="Q4" s="20">
        <v>3.9850227987045538E-2</v>
      </c>
      <c r="R4" s="20">
        <v>0.16745750103043047</v>
      </c>
      <c r="S4" s="28">
        <v>-0.20516606985970559</v>
      </c>
      <c r="T4" s="20">
        <v>4.9361992959088496E-2</v>
      </c>
      <c r="U4" s="20">
        <v>2.2576926904271769E-2</v>
      </c>
      <c r="V4" s="20">
        <v>1.1986634659053962E-2</v>
      </c>
      <c r="W4" s="28">
        <v>2.1863911403171854</v>
      </c>
      <c r="X4" s="23">
        <v>43281</v>
      </c>
      <c r="Y4" s="23" t="s">
        <v>57</v>
      </c>
      <c r="Z4" s="24">
        <v>8</v>
      </c>
      <c r="AA4" s="24" t="s">
        <v>59</v>
      </c>
      <c r="AB4" s="24" t="s">
        <v>59</v>
      </c>
      <c r="AC4" s="24" t="s">
        <v>59</v>
      </c>
      <c r="AD4" s="24" t="s">
        <v>59</v>
      </c>
      <c r="AE4" s="24" t="s">
        <v>59</v>
      </c>
      <c r="AF4" s="24" t="s">
        <v>24</v>
      </c>
    </row>
    <row r="5" spans="1:32" s="8" customFormat="1" ht="21.75" customHeight="1" x14ac:dyDescent="0.3">
      <c r="A5" s="11" t="s">
        <v>19</v>
      </c>
      <c r="B5" s="12" t="s">
        <v>27</v>
      </c>
      <c r="C5" s="20">
        <v>3.7868546004921955E-2</v>
      </c>
      <c r="D5" s="20">
        <v>0.88127853881278551</v>
      </c>
      <c r="E5" s="20">
        <v>3.1482174421949984E-2</v>
      </c>
      <c r="F5" s="20">
        <v>0.12268388545760806</v>
      </c>
      <c r="G5" s="28">
        <v>1.2028567498984208</v>
      </c>
      <c r="H5" s="20">
        <v>1.6991288358623846E-2</v>
      </c>
      <c r="I5" s="20">
        <v>2.792994260071676E-2</v>
      </c>
      <c r="J5" s="20">
        <v>0.12268388545760806</v>
      </c>
      <c r="K5" s="28">
        <v>0.60835385885067317</v>
      </c>
      <c r="L5" s="20">
        <v>1.9096113641971391E-2</v>
      </c>
      <c r="M5" s="20">
        <v>3.3291718486050628E-2</v>
      </c>
      <c r="N5" s="20">
        <v>0.12268388545760806</v>
      </c>
      <c r="O5" s="28">
        <v>0.57359951694811862</v>
      </c>
      <c r="P5" s="20">
        <v>2.2633596280728696E-2</v>
      </c>
      <c r="Q5" s="20">
        <v>3.6782370962878591E-2</v>
      </c>
      <c r="R5" s="20">
        <v>0.11902345511953097</v>
      </c>
      <c r="S5" s="28">
        <v>0.6153381548886806</v>
      </c>
      <c r="T5" s="20">
        <v>6.2735251867668484E-2</v>
      </c>
      <c r="U5" s="20">
        <v>2.5391398799072824E-2</v>
      </c>
      <c r="V5" s="20">
        <v>9.6861681518791171E-3</v>
      </c>
      <c r="W5" s="28">
        <v>2.4707284684906483</v>
      </c>
      <c r="X5" s="23">
        <v>41640</v>
      </c>
      <c r="Y5" s="23" t="s">
        <v>57</v>
      </c>
      <c r="Z5" s="24">
        <v>8</v>
      </c>
      <c r="AA5" s="24" t="s">
        <v>59</v>
      </c>
      <c r="AB5" s="24" t="s">
        <v>59</v>
      </c>
      <c r="AC5" s="24" t="s">
        <v>59</v>
      </c>
      <c r="AD5" s="24" t="s">
        <v>59</v>
      </c>
      <c r="AE5" s="24" t="s">
        <v>59</v>
      </c>
      <c r="AF5" s="24" t="s">
        <v>24</v>
      </c>
    </row>
    <row r="6" spans="1:32" s="8" customFormat="1" ht="21.75" customHeight="1" x14ac:dyDescent="0.3">
      <c r="A6" s="11" t="s">
        <v>82</v>
      </c>
      <c r="B6" s="12" t="s">
        <v>83</v>
      </c>
      <c r="C6" s="13">
        <v>3.0639625889041788E-2</v>
      </c>
      <c r="D6" s="13">
        <v>0.67048710601719197</v>
      </c>
      <c r="E6" s="13">
        <v>3.8421706225128451E-2</v>
      </c>
      <c r="F6" s="13">
        <v>0.21491095683670391</v>
      </c>
      <c r="G6" s="30">
        <v>0.79745614912340756</v>
      </c>
      <c r="H6" s="13">
        <v>4.283917954425398E-3</v>
      </c>
      <c r="I6" s="13">
        <v>4.1631798856459908E-2</v>
      </c>
      <c r="J6" s="13">
        <v>0.21491095683670391</v>
      </c>
      <c r="K6" s="30">
        <v>0.10290014056792726</v>
      </c>
      <c r="L6" s="13">
        <v>-1.6315330936546357E-2</v>
      </c>
      <c r="M6" s="13">
        <v>5.2757693302363302E-2</v>
      </c>
      <c r="N6" s="13">
        <v>0.21491095683670391</v>
      </c>
      <c r="O6" s="30">
        <v>-0.30925027072431738</v>
      </c>
      <c r="P6" s="13">
        <v>-2.9393851063045595E-2</v>
      </c>
      <c r="Q6" s="13">
        <v>6.0589899384395456E-2</v>
      </c>
      <c r="R6" s="13">
        <v>0.18412797992471761</v>
      </c>
      <c r="S6" s="30">
        <v>-0.48512790682428159</v>
      </c>
      <c r="T6" s="13">
        <v>2.27597539994433E-2</v>
      </c>
      <c r="U6" s="13">
        <v>4.0061322099994842E-2</v>
      </c>
      <c r="V6" s="13">
        <v>2.0701754385964909E-2</v>
      </c>
      <c r="W6" s="30">
        <v>0.56812288777274855</v>
      </c>
      <c r="X6" s="23">
        <v>44561</v>
      </c>
      <c r="Y6" s="14"/>
      <c r="Z6" s="22">
        <v>6</v>
      </c>
      <c r="AA6" s="14" t="s">
        <v>59</v>
      </c>
      <c r="AB6" s="14" t="s">
        <v>59</v>
      </c>
      <c r="AC6" s="14" t="s">
        <v>59</v>
      </c>
      <c r="AD6" s="14" t="s">
        <v>59</v>
      </c>
      <c r="AE6" s="14" t="s">
        <v>59</v>
      </c>
      <c r="AF6" s="14" t="s">
        <v>24</v>
      </c>
    </row>
    <row r="7" spans="1:32" s="8" customFormat="1" ht="21.75" customHeight="1" x14ac:dyDescent="0.3">
      <c r="A7" s="11" t="s">
        <v>20</v>
      </c>
      <c r="B7" s="12" t="s">
        <v>28</v>
      </c>
      <c r="C7" s="20">
        <v>2.0307100948592227E-2</v>
      </c>
      <c r="D7" s="20">
        <v>0.40748373277946359</v>
      </c>
      <c r="E7" s="20">
        <v>2.8571154592808238E-2</v>
      </c>
      <c r="F7" s="20">
        <v>0.14539115504906142</v>
      </c>
      <c r="G7" s="28">
        <v>0.7107553488126731</v>
      </c>
      <c r="H7" s="20">
        <v>-7.8658752759841466E-4</v>
      </c>
      <c r="I7" s="20">
        <v>2.8425375705684826E-2</v>
      </c>
      <c r="J7" s="20">
        <v>0.14539115504906142</v>
      </c>
      <c r="K7" s="28">
        <v>-2.7672018682979239E-2</v>
      </c>
      <c r="L7" s="20">
        <v>-8.7183281269973545E-3</v>
      </c>
      <c r="M7" s="20">
        <v>3.719299731708714E-2</v>
      </c>
      <c r="N7" s="20">
        <v>0.14408442790009895</v>
      </c>
      <c r="O7" s="28">
        <v>-0.23440778522552674</v>
      </c>
      <c r="P7" s="20">
        <v>-1.1796799312504991E-2</v>
      </c>
      <c r="Q7" s="20">
        <v>4.5111612465446836E-2</v>
      </c>
      <c r="R7" s="20">
        <v>0.12395700107760507</v>
      </c>
      <c r="S7" s="28">
        <v>-0.26150249720159591</v>
      </c>
      <c r="T7" s="20">
        <v>3.1269142010045936E-2</v>
      </c>
      <c r="U7" s="20">
        <v>3.2068620494049203E-2</v>
      </c>
      <c r="V7" s="20">
        <v>1.30592800155365E-2</v>
      </c>
      <c r="W7" s="28">
        <v>0.97506975754845393</v>
      </c>
      <c r="X7" s="23">
        <v>41640</v>
      </c>
      <c r="Y7" s="23" t="s">
        <v>57</v>
      </c>
      <c r="Z7" s="24">
        <v>8</v>
      </c>
      <c r="AA7" s="24" t="s">
        <v>59</v>
      </c>
      <c r="AB7" s="24" t="s">
        <v>59</v>
      </c>
      <c r="AC7" s="24" t="s">
        <v>59</v>
      </c>
      <c r="AD7" s="24" t="s">
        <v>59</v>
      </c>
      <c r="AE7" s="24" t="s">
        <v>59</v>
      </c>
      <c r="AF7" s="24" t="s">
        <v>22</v>
      </c>
    </row>
    <row r="8" spans="1:32" s="8" customFormat="1" ht="21.75" customHeight="1" x14ac:dyDescent="0.3">
      <c r="A8" s="11" t="s">
        <v>25</v>
      </c>
      <c r="B8" s="12" t="s">
        <v>33</v>
      </c>
      <c r="C8" s="13">
        <v>2.3608563192086818E-2</v>
      </c>
      <c r="D8" s="13">
        <v>0.48695315155245344</v>
      </c>
      <c r="E8" s="13">
        <v>1.7199910309707533E-2</v>
      </c>
      <c r="F8" s="13">
        <v>7.8572069243877607E-2</v>
      </c>
      <c r="G8" s="28">
        <v>1.3725980407445659</v>
      </c>
      <c r="H8" s="13">
        <v>1.3715782176661362E-2</v>
      </c>
      <c r="I8" s="13">
        <v>1.632655227935632E-2</v>
      </c>
      <c r="J8" s="13">
        <v>7.8572069243877607E-2</v>
      </c>
      <c r="K8" s="28">
        <v>0.84009054342746459</v>
      </c>
      <c r="L8" s="13">
        <v>1.7450211983930375E-2</v>
      </c>
      <c r="M8" s="13">
        <v>1.9802512063841534E-2</v>
      </c>
      <c r="N8" s="13">
        <v>7.8572069243877607E-2</v>
      </c>
      <c r="O8" s="28">
        <v>0.88121203651700586</v>
      </c>
      <c r="P8" s="13">
        <v>1.9319592343202352E-2</v>
      </c>
      <c r="Q8" s="13">
        <v>2.0982071373028353E-2</v>
      </c>
      <c r="R8" s="13">
        <v>7.3419319924234311E-2</v>
      </c>
      <c r="S8" s="28">
        <v>0.92076668693620722</v>
      </c>
      <c r="T8" s="13">
        <v>5.8117425843817738E-2</v>
      </c>
      <c r="U8" s="13">
        <v>1.0393135600854744E-2</v>
      </c>
      <c r="V8" s="13">
        <v>2.7409372236957981E-3</v>
      </c>
      <c r="W8" s="28">
        <v>5.5919048952885877</v>
      </c>
      <c r="X8" s="23">
        <v>41640</v>
      </c>
      <c r="Y8" s="23" t="s">
        <v>57</v>
      </c>
      <c r="Z8" s="24">
        <v>8</v>
      </c>
      <c r="AA8" s="24" t="s">
        <v>59</v>
      </c>
      <c r="AB8" s="24" t="s">
        <v>59</v>
      </c>
      <c r="AC8" s="24" t="s">
        <v>59</v>
      </c>
      <c r="AD8" s="24" t="s">
        <v>59</v>
      </c>
      <c r="AE8" s="24" t="s">
        <v>59</v>
      </c>
      <c r="AF8" s="24" t="s">
        <v>29</v>
      </c>
    </row>
    <row r="9" spans="1:32" s="8" customFormat="1" ht="21.75" customHeight="1" x14ac:dyDescent="0.3">
      <c r="A9" s="11" t="s">
        <v>73</v>
      </c>
      <c r="B9" s="12" t="s">
        <v>47</v>
      </c>
      <c r="C9" s="13">
        <v>2.179946065890781E-2</v>
      </c>
      <c r="D9" s="13">
        <v>0.44289791626429764</v>
      </c>
      <c r="E9" s="13">
        <v>2.1947368419370138E-2</v>
      </c>
      <c r="F9" s="13">
        <v>0.11271530543630054</v>
      </c>
      <c r="G9" s="28">
        <v>0.99326079748441332</v>
      </c>
      <c r="H9" s="13">
        <v>1.2647246310535376E-3</v>
      </c>
      <c r="I9" s="13">
        <v>2.2576590528549444E-2</v>
      </c>
      <c r="J9" s="13">
        <v>0.11271530543630054</v>
      </c>
      <c r="K9" s="28">
        <v>5.6019292614366105E-2</v>
      </c>
      <c r="L9" s="13">
        <v>-4.6231685324891192E-3</v>
      </c>
      <c r="M9" s="13">
        <v>2.8573182408352282E-2</v>
      </c>
      <c r="N9" s="13">
        <v>0.11162204561295228</v>
      </c>
      <c r="O9" s="28">
        <v>-0.16180096659928619</v>
      </c>
      <c r="P9" s="13">
        <v>-7.1198659252779128E-3</v>
      </c>
      <c r="Q9" s="13">
        <v>3.4966701981242646E-2</v>
      </c>
      <c r="R9" s="13">
        <v>0.10103894326790379</v>
      </c>
      <c r="S9" s="28">
        <v>-0.20361845761425418</v>
      </c>
      <c r="T9" s="13">
        <v>2.5863602337509395E-2</v>
      </c>
      <c r="U9" s="13">
        <v>2.4329725081364495E-2</v>
      </c>
      <c r="V9" s="13">
        <v>1.3943606097132952E-2</v>
      </c>
      <c r="W9" s="28">
        <v>1.063045400267173</v>
      </c>
      <c r="X9" s="23">
        <v>41640</v>
      </c>
      <c r="Y9" s="23" t="s">
        <v>57</v>
      </c>
      <c r="Z9" s="24">
        <v>8</v>
      </c>
      <c r="AA9" s="24" t="s">
        <v>59</v>
      </c>
      <c r="AB9" s="24" t="s">
        <v>59</v>
      </c>
      <c r="AC9" s="24" t="s">
        <v>59</v>
      </c>
      <c r="AD9" s="24" t="s">
        <v>59</v>
      </c>
      <c r="AE9" s="24" t="s">
        <v>59</v>
      </c>
      <c r="AF9" s="24" t="s">
        <v>22</v>
      </c>
    </row>
    <row r="10" spans="1:32" s="8" customFormat="1" ht="21.75" customHeight="1" x14ac:dyDescent="0.3">
      <c r="A10" s="11" t="s">
        <v>26</v>
      </c>
      <c r="B10" s="12" t="s">
        <v>30</v>
      </c>
      <c r="C10" s="13">
        <v>3.2729400695626687E-2</v>
      </c>
      <c r="D10" s="13">
        <v>0.72901960784313746</v>
      </c>
      <c r="E10" s="13">
        <v>2.4483202106711444E-2</v>
      </c>
      <c r="F10" s="13">
        <v>0.11860465116279066</v>
      </c>
      <c r="G10" s="28">
        <v>1.3368104610244083</v>
      </c>
      <c r="H10" s="13">
        <v>1.7649275429940658E-2</v>
      </c>
      <c r="I10" s="13">
        <v>2.7040925716852165E-2</v>
      </c>
      <c r="J10" s="13">
        <v>0.11860465116279066</v>
      </c>
      <c r="K10" s="28">
        <v>0.65268754534322249</v>
      </c>
      <c r="L10" s="13">
        <v>1.9844563632553491E-2</v>
      </c>
      <c r="M10" s="13">
        <v>3.0461543060599994E-2</v>
      </c>
      <c r="N10" s="13">
        <v>0.11860465116279066</v>
      </c>
      <c r="O10" s="28">
        <v>0.65146284917592145</v>
      </c>
      <c r="P10" s="13">
        <v>2.7631242052989835E-2</v>
      </c>
      <c r="Q10" s="13">
        <v>2.9408835262311309E-2</v>
      </c>
      <c r="R10" s="13">
        <v>0.11377761368531156</v>
      </c>
      <c r="S10" s="28">
        <v>0.939555810576438</v>
      </c>
      <c r="T10" s="13">
        <v>8.9660780212792446E-2</v>
      </c>
      <c r="U10" s="13">
        <v>2.2204870196881395E-2</v>
      </c>
      <c r="V10" s="13">
        <v>7.6381788657004278E-3</v>
      </c>
      <c r="W10" s="28">
        <v>4.037888058691963</v>
      </c>
      <c r="X10" s="23">
        <v>42005</v>
      </c>
      <c r="Y10" s="23" t="s">
        <v>57</v>
      </c>
      <c r="Z10" s="24">
        <v>8</v>
      </c>
      <c r="AA10" s="24" t="s">
        <v>59</v>
      </c>
      <c r="AB10" s="24" t="s">
        <v>59</v>
      </c>
      <c r="AC10" s="24" t="s">
        <v>59</v>
      </c>
      <c r="AD10" s="24" t="s">
        <v>59</v>
      </c>
      <c r="AE10" s="24" t="s">
        <v>59</v>
      </c>
      <c r="AF10" s="24" t="s">
        <v>24</v>
      </c>
    </row>
    <row r="11" spans="1:32" s="8" customFormat="1" ht="21.75" customHeight="1" x14ac:dyDescent="0.3">
      <c r="A11" s="11" t="s">
        <v>40</v>
      </c>
      <c r="B11" s="12" t="s">
        <v>48</v>
      </c>
      <c r="C11" s="13" t="s">
        <v>57</v>
      </c>
      <c r="D11" s="13" t="s">
        <v>57</v>
      </c>
      <c r="E11" s="13" t="s">
        <v>57</v>
      </c>
      <c r="F11" s="13" t="s">
        <v>57</v>
      </c>
      <c r="G11" s="28" t="s">
        <v>57</v>
      </c>
      <c r="H11" s="13">
        <v>8.7135735594248143E-3</v>
      </c>
      <c r="I11" s="13">
        <v>2.401186393775839E-2</v>
      </c>
      <c r="J11" s="13">
        <v>0.14814814814814825</v>
      </c>
      <c r="K11" s="28">
        <v>0.36288617918256716</v>
      </c>
      <c r="L11" s="13">
        <v>5.6601184454414533E-3</v>
      </c>
      <c r="M11" s="13">
        <v>3.166888303781603E-2</v>
      </c>
      <c r="N11" s="13">
        <v>0.14814814814814825</v>
      </c>
      <c r="O11" s="28">
        <v>0.17872807319041431</v>
      </c>
      <c r="P11" s="13">
        <v>3.0384297968080176E-3</v>
      </c>
      <c r="Q11" s="13">
        <v>3.7123341046299614E-2</v>
      </c>
      <c r="R11" s="13">
        <v>0.14005658852061439</v>
      </c>
      <c r="S11" s="28">
        <v>8.1846884228942068E-2</v>
      </c>
      <c r="T11" s="13">
        <v>5.5204287738022773E-2</v>
      </c>
      <c r="U11" s="13">
        <v>2.6732687314594564E-2</v>
      </c>
      <c r="V11" s="13">
        <v>1.096067053513866E-2</v>
      </c>
      <c r="W11" s="28">
        <v>2.0650481969272239</v>
      </c>
      <c r="X11" s="23">
        <v>45291</v>
      </c>
      <c r="Y11" s="23" t="s">
        <v>57</v>
      </c>
      <c r="Z11" s="24">
        <v>8</v>
      </c>
      <c r="AA11" s="24" t="s">
        <v>58</v>
      </c>
      <c r="AB11" s="24" t="s">
        <v>59</v>
      </c>
      <c r="AC11" s="24" t="s">
        <v>59</v>
      </c>
      <c r="AD11" s="24" t="s">
        <v>59</v>
      </c>
      <c r="AE11" s="24" t="s">
        <v>59</v>
      </c>
      <c r="AF11" s="24" t="s">
        <v>24</v>
      </c>
    </row>
    <row r="12" spans="1:32" s="8" customFormat="1" ht="21.75" customHeight="1" x14ac:dyDescent="0.3">
      <c r="A12" s="11" t="s">
        <v>35</v>
      </c>
      <c r="B12" s="12" t="s">
        <v>49</v>
      </c>
      <c r="C12" s="13">
        <v>2.9243235028108217E-2</v>
      </c>
      <c r="D12" s="13">
        <v>0.63242059067813616</v>
      </c>
      <c r="E12" s="13">
        <v>4.4686675442141964E-2</v>
      </c>
      <c r="F12" s="13">
        <v>0.23004953219592741</v>
      </c>
      <c r="G12" s="28">
        <v>0.6544061454285377</v>
      </c>
      <c r="H12" s="13">
        <v>6.0852744408215198E-3</v>
      </c>
      <c r="I12" s="13">
        <v>4.9623426901425231E-2</v>
      </c>
      <c r="J12" s="13">
        <v>0.23004953219592741</v>
      </c>
      <c r="K12" s="28">
        <v>0.12262906495574462</v>
      </c>
      <c r="L12" s="13">
        <v>-1.1424514767820027E-2</v>
      </c>
      <c r="M12" s="13">
        <v>6.0877397195895695E-2</v>
      </c>
      <c r="N12" s="13">
        <v>0.23004953219592741</v>
      </c>
      <c r="O12" s="28">
        <v>-0.18766431046743665</v>
      </c>
      <c r="P12" s="13">
        <v>-3.3562502261018978E-2</v>
      </c>
      <c r="Q12" s="13">
        <v>7.0064784153558449E-2</v>
      </c>
      <c r="R12" s="13">
        <v>0.21138669673055235</v>
      </c>
      <c r="S12" s="28">
        <v>-0.47902098988075464</v>
      </c>
      <c r="T12" s="13">
        <v>2.9033867686639736E-2</v>
      </c>
      <c r="U12" s="13">
        <v>4.3560127569826093E-2</v>
      </c>
      <c r="V12" s="13">
        <v>2.4513898705871711E-2</v>
      </c>
      <c r="W12" s="28">
        <v>0.66652393614088878</v>
      </c>
      <c r="X12" s="23">
        <v>41820</v>
      </c>
      <c r="Y12" s="23" t="s">
        <v>57</v>
      </c>
      <c r="Z12" s="24">
        <v>8</v>
      </c>
      <c r="AA12" s="24" t="s">
        <v>59</v>
      </c>
      <c r="AB12" s="24" t="s">
        <v>59</v>
      </c>
      <c r="AC12" s="24" t="s">
        <v>59</v>
      </c>
      <c r="AD12" s="24" t="s">
        <v>59</v>
      </c>
      <c r="AE12" s="24" t="s">
        <v>59</v>
      </c>
      <c r="AF12" s="24" t="s">
        <v>24</v>
      </c>
    </row>
    <row r="13" spans="1:32" s="8" customFormat="1" ht="21.75" customHeight="1" x14ac:dyDescent="0.3">
      <c r="A13" s="11" t="s">
        <v>36</v>
      </c>
      <c r="B13" s="12" t="s">
        <v>60</v>
      </c>
      <c r="C13" s="13">
        <v>1.7045643700387414E-2</v>
      </c>
      <c r="D13" s="13">
        <v>0.33291550453704022</v>
      </c>
      <c r="E13" s="13">
        <v>1.6598899284066448E-2</v>
      </c>
      <c r="F13" s="13">
        <v>0.10911982171253172</v>
      </c>
      <c r="G13" s="28">
        <v>1.0269140988613505</v>
      </c>
      <c r="H13" s="13">
        <v>9.2921531995155959E-3</v>
      </c>
      <c r="I13" s="13">
        <v>1.2025603297850568E-2</v>
      </c>
      <c r="J13" s="13">
        <v>6.7131580964058579E-2</v>
      </c>
      <c r="K13" s="28">
        <v>0.77269746634469949</v>
      </c>
      <c r="L13" s="13">
        <v>1.2017537722321725E-2</v>
      </c>
      <c r="M13" s="13">
        <v>1.6158982078255744E-2</v>
      </c>
      <c r="N13" s="13">
        <v>6.7131580964058579E-2</v>
      </c>
      <c r="O13" s="28">
        <v>0.74370635873735302</v>
      </c>
      <c r="P13" s="13">
        <v>1.8198110068536E-2</v>
      </c>
      <c r="Q13" s="13">
        <v>1.7660199719583061E-2</v>
      </c>
      <c r="R13" s="13">
        <v>6.2461491065927292E-2</v>
      </c>
      <c r="S13" s="28">
        <v>1.0304589051932669</v>
      </c>
      <c r="T13" s="13">
        <v>5.2093572672025523E-2</v>
      </c>
      <c r="U13" s="13">
        <v>1.0566762924694858E-2</v>
      </c>
      <c r="V13" s="13">
        <v>3.3778596652847977E-3</v>
      </c>
      <c r="W13" s="28">
        <v>4.9299461948068508</v>
      </c>
      <c r="X13" s="23">
        <v>43465</v>
      </c>
      <c r="Y13" s="23" t="s">
        <v>57</v>
      </c>
      <c r="Z13" s="24">
        <v>8</v>
      </c>
      <c r="AA13" s="24" t="s">
        <v>58</v>
      </c>
      <c r="AB13" s="24" t="s">
        <v>59</v>
      </c>
      <c r="AC13" s="24" t="s">
        <v>59</v>
      </c>
      <c r="AD13" s="24" t="s">
        <v>59</v>
      </c>
      <c r="AE13" s="24" t="s">
        <v>59</v>
      </c>
      <c r="AF13" s="24" t="s">
        <v>24</v>
      </c>
    </row>
    <row r="14" spans="1:32" s="8" customFormat="1" ht="21.75" customHeight="1" x14ac:dyDescent="0.3">
      <c r="A14" s="11" t="s">
        <v>56</v>
      </c>
      <c r="B14" s="12" t="s">
        <v>61</v>
      </c>
      <c r="C14" s="13">
        <v>2.898924514361223E-2</v>
      </c>
      <c r="D14" s="13">
        <v>0.62558502340093636</v>
      </c>
      <c r="E14" s="13">
        <v>4.055898100596788E-2</v>
      </c>
      <c r="F14" s="13">
        <v>0.21055569337633359</v>
      </c>
      <c r="G14" s="28">
        <v>0.71474293546346068</v>
      </c>
      <c r="H14" s="13">
        <v>3.1093152563288484E-4</v>
      </c>
      <c r="I14" s="13">
        <v>4.3807851995673039E-2</v>
      </c>
      <c r="J14" s="13">
        <v>0.21055569337633359</v>
      </c>
      <c r="K14" s="28">
        <v>7.0976208937063604E-3</v>
      </c>
      <c r="L14" s="13">
        <v>-1.9017002976794317E-2</v>
      </c>
      <c r="M14" s="13">
        <v>5.3807774858344766E-2</v>
      </c>
      <c r="N14" s="13">
        <v>0.21055569337633359</v>
      </c>
      <c r="O14" s="28">
        <v>-0.35342481689419031</v>
      </c>
      <c r="P14" s="13">
        <v>-3.2860723693463045E-2</v>
      </c>
      <c r="Q14" s="13">
        <v>6.1762489826005788E-2</v>
      </c>
      <c r="R14" s="13">
        <v>0.18144111121828882</v>
      </c>
      <c r="S14" s="28">
        <v>-0.53204985398154514</v>
      </c>
      <c r="T14" s="13">
        <v>1.7945959154347157E-2</v>
      </c>
      <c r="U14" s="13">
        <v>4.1717780465560864E-2</v>
      </c>
      <c r="V14" s="13">
        <v>2.3736295545826205E-2</v>
      </c>
      <c r="W14" s="28">
        <v>0.43017531024120576</v>
      </c>
      <c r="X14" s="23">
        <v>41640</v>
      </c>
      <c r="Y14" s="23" t="s">
        <v>57</v>
      </c>
      <c r="Z14" s="24">
        <v>8</v>
      </c>
      <c r="AA14" s="24" t="s">
        <v>59</v>
      </c>
      <c r="AB14" s="24" t="s">
        <v>59</v>
      </c>
      <c r="AC14" s="24" t="s">
        <v>59</v>
      </c>
      <c r="AD14" s="24" t="s">
        <v>59</v>
      </c>
      <c r="AE14" s="24" t="s">
        <v>59</v>
      </c>
      <c r="AF14" s="24" t="s">
        <v>24</v>
      </c>
    </row>
    <row r="15" spans="1:32" s="8" customFormat="1" ht="21.75" customHeight="1" x14ac:dyDescent="0.3">
      <c r="A15" s="11" t="s">
        <v>41</v>
      </c>
      <c r="B15" s="12" t="s">
        <v>50</v>
      </c>
      <c r="C15" s="13">
        <v>3.5275462345525144E-2</v>
      </c>
      <c r="D15" s="13">
        <v>0.80294121629393422</v>
      </c>
      <c r="E15" s="13">
        <v>2.8877701113033529E-2</v>
      </c>
      <c r="F15" s="13">
        <v>0.12086151655393557</v>
      </c>
      <c r="G15" s="28">
        <v>1.2215467639702136</v>
      </c>
      <c r="H15" s="13">
        <v>1.3199826940198056E-2</v>
      </c>
      <c r="I15" s="13">
        <v>2.5944482593800038E-2</v>
      </c>
      <c r="J15" s="13">
        <v>0.12086151655393557</v>
      </c>
      <c r="K15" s="28">
        <v>0.50877202474457606</v>
      </c>
      <c r="L15" s="13">
        <v>6.7742916644562001E-3</v>
      </c>
      <c r="M15" s="13">
        <v>3.1546933392748194E-2</v>
      </c>
      <c r="N15" s="13">
        <v>0.12086151655393557</v>
      </c>
      <c r="O15" s="28">
        <v>0.21473693116597606</v>
      </c>
      <c r="P15" s="13">
        <v>8.5051623377587759E-3</v>
      </c>
      <c r="Q15" s="13">
        <v>3.1243233520974471E-2</v>
      </c>
      <c r="R15" s="13">
        <v>0.11598353320207676</v>
      </c>
      <c r="S15" s="28">
        <v>0.27222413877388901</v>
      </c>
      <c r="T15" s="13">
        <v>4.3865374248990507E-2</v>
      </c>
      <c r="U15" s="13">
        <v>1.5488780279798208E-2</v>
      </c>
      <c r="V15" s="13">
        <v>7.9626103513940755E-3</v>
      </c>
      <c r="W15" s="28">
        <v>2.8320741502288258</v>
      </c>
      <c r="X15" s="23">
        <v>43281</v>
      </c>
      <c r="Y15" s="23" t="s">
        <v>81</v>
      </c>
      <c r="Z15" s="24">
        <v>8</v>
      </c>
      <c r="AA15" s="24" t="s">
        <v>58</v>
      </c>
      <c r="AB15" s="24" t="s">
        <v>59</v>
      </c>
      <c r="AC15" s="24" t="s">
        <v>59</v>
      </c>
      <c r="AD15" s="24" t="s">
        <v>59</v>
      </c>
      <c r="AE15" s="24" t="s">
        <v>59</v>
      </c>
      <c r="AF15" s="24" t="s">
        <v>24</v>
      </c>
    </row>
    <row r="16" spans="1:32" s="8" customFormat="1" ht="21.75" customHeight="1" x14ac:dyDescent="0.3">
      <c r="A16" s="11" t="s">
        <v>42</v>
      </c>
      <c r="B16" s="12" t="s">
        <v>51</v>
      </c>
      <c r="C16" s="13">
        <v>1.9421485530535243E-2</v>
      </c>
      <c r="D16" s="13">
        <v>0.38685628243483383</v>
      </c>
      <c r="E16" s="13">
        <v>4.7154353691703371E-2</v>
      </c>
      <c r="F16" s="13">
        <v>0.5610931936704544</v>
      </c>
      <c r="G16" s="28">
        <v>0.41187046391333276</v>
      </c>
      <c r="H16" s="13">
        <v>9.8806907536537203E-3</v>
      </c>
      <c r="I16" s="13">
        <v>1.3894612252643193E-2</v>
      </c>
      <c r="J16" s="13">
        <v>6.8206776927071125E-2</v>
      </c>
      <c r="K16" s="28">
        <v>0.71111669573752234</v>
      </c>
      <c r="L16" s="13">
        <v>1.9349753400704106E-2</v>
      </c>
      <c r="M16" s="13">
        <v>1.8010108941386466E-2</v>
      </c>
      <c r="N16" s="13">
        <v>5.7849817913715545E-2</v>
      </c>
      <c r="O16" s="28">
        <v>1.0743829181532154</v>
      </c>
      <c r="P16" s="13">
        <v>2.853521014298277E-2</v>
      </c>
      <c r="Q16" s="13">
        <v>1.8025201819753766E-2</v>
      </c>
      <c r="R16" s="13">
        <v>2.9426425075930924E-2</v>
      </c>
      <c r="S16" s="28">
        <v>1.5830729901570986</v>
      </c>
      <c r="T16" s="13">
        <v>5.0542959039708402E-2</v>
      </c>
      <c r="U16" s="13">
        <v>1.5666135391976962E-2</v>
      </c>
      <c r="V16" s="13">
        <v>5.975701368154689E-3</v>
      </c>
      <c r="W16" s="28">
        <v>3.2262557277267483</v>
      </c>
      <c r="X16" s="23">
        <v>43830</v>
      </c>
      <c r="Y16" s="23" t="s">
        <v>57</v>
      </c>
      <c r="Z16" s="24">
        <v>8</v>
      </c>
      <c r="AA16" s="24" t="s">
        <v>58</v>
      </c>
      <c r="AB16" s="24" t="s">
        <v>59</v>
      </c>
      <c r="AC16" s="24" t="s">
        <v>59</v>
      </c>
      <c r="AD16" s="24" t="s">
        <v>59</v>
      </c>
      <c r="AE16" s="24" t="s">
        <v>59</v>
      </c>
      <c r="AF16" s="24" t="s">
        <v>24</v>
      </c>
    </row>
    <row r="17" spans="1:32" s="8" customFormat="1" ht="21.75" customHeight="1" x14ac:dyDescent="0.3">
      <c r="A17" s="11" t="s">
        <v>37</v>
      </c>
      <c r="B17" s="12" t="s">
        <v>52</v>
      </c>
      <c r="C17" s="13">
        <v>1.9452106111547129E-2</v>
      </c>
      <c r="D17" s="13">
        <v>0.38756471228898159</v>
      </c>
      <c r="E17" s="13">
        <v>2.7759615079729912E-2</v>
      </c>
      <c r="F17" s="13">
        <v>0.1207925770403388</v>
      </c>
      <c r="G17" s="28">
        <v>0.70073399993759533</v>
      </c>
      <c r="H17" s="13">
        <v>3.0875958531648706E-3</v>
      </c>
      <c r="I17" s="13">
        <v>2.7017660597822995E-2</v>
      </c>
      <c r="J17" s="13">
        <v>0.1207925770403388</v>
      </c>
      <c r="K17" s="28">
        <v>0.11428065142744669</v>
      </c>
      <c r="L17" s="13">
        <v>-6.7019596447596141E-3</v>
      </c>
      <c r="M17" s="13">
        <v>3.4475804864279203E-2</v>
      </c>
      <c r="N17" s="13">
        <v>0.1207925770403388</v>
      </c>
      <c r="O17" s="28">
        <v>-0.19439603139486369</v>
      </c>
      <c r="P17" s="13">
        <v>-8.0905727484371637E-3</v>
      </c>
      <c r="Q17" s="13">
        <v>3.6116634800029176E-2</v>
      </c>
      <c r="R17" s="13">
        <v>0.10390967832869222</v>
      </c>
      <c r="S17" s="28">
        <v>-0.22401236419819012</v>
      </c>
      <c r="T17" s="13">
        <v>2.6482675519232668E-2</v>
      </c>
      <c r="U17" s="13">
        <v>2.7730779021737033E-2</v>
      </c>
      <c r="V17" s="13">
        <v>1.3353287277574431E-2</v>
      </c>
      <c r="W17" s="28">
        <v>0.95499212259684352</v>
      </c>
      <c r="X17" s="23">
        <v>42370</v>
      </c>
      <c r="Y17" s="23" t="s">
        <v>57</v>
      </c>
      <c r="Z17" s="24">
        <v>8</v>
      </c>
      <c r="AA17" s="24" t="s">
        <v>59</v>
      </c>
      <c r="AB17" s="24" t="s">
        <v>59</v>
      </c>
      <c r="AC17" s="24" t="s">
        <v>23</v>
      </c>
      <c r="AD17" s="24" t="s">
        <v>23</v>
      </c>
      <c r="AE17" s="24" t="s">
        <v>59</v>
      </c>
      <c r="AF17" s="24" t="s">
        <v>22</v>
      </c>
    </row>
    <row r="18" spans="1:32" s="8" customFormat="1" ht="21.75" customHeight="1" x14ac:dyDescent="0.3">
      <c r="A18" s="11" t="s">
        <v>43</v>
      </c>
      <c r="B18" s="12" t="s">
        <v>53</v>
      </c>
      <c r="C18" s="13">
        <v>2.3228189055109594E-2</v>
      </c>
      <c r="D18" s="13">
        <v>0.47758648692545069</v>
      </c>
      <c r="E18" s="13">
        <v>4.4625503142999651E-2</v>
      </c>
      <c r="F18" s="13">
        <v>0.26069374550682956</v>
      </c>
      <c r="G18" s="28">
        <v>0.52051377394393306</v>
      </c>
      <c r="H18" s="13">
        <v>-2.8347938843831244E-4</v>
      </c>
      <c r="I18" s="13">
        <v>4.9761969194609845E-2</v>
      </c>
      <c r="J18" s="13">
        <v>0.26069374550682956</v>
      </c>
      <c r="K18" s="28">
        <v>-5.6967076067604367E-3</v>
      </c>
      <c r="L18" s="13">
        <v>-2.8954928720330786E-2</v>
      </c>
      <c r="M18" s="13">
        <v>6.1297096372942186E-2</v>
      </c>
      <c r="N18" s="13">
        <v>0.26069374550682956</v>
      </c>
      <c r="O18" s="28">
        <v>-0.4723703149683301</v>
      </c>
      <c r="P18" s="13">
        <v>-5.1098925301884757E-2</v>
      </c>
      <c r="Q18" s="13">
        <v>6.9121725694536146E-2</v>
      </c>
      <c r="R18" s="13">
        <v>0.22737873499350433</v>
      </c>
      <c r="S18" s="28">
        <v>-0.7392599763452371</v>
      </c>
      <c r="T18" s="13">
        <v>2.1190827123122258E-2</v>
      </c>
      <c r="U18" s="13">
        <v>4.7310991969740451E-2</v>
      </c>
      <c r="V18" s="13">
        <v>2.5232229968412987E-2</v>
      </c>
      <c r="W18" s="28">
        <v>0.44790494218924132</v>
      </c>
      <c r="X18" s="23">
        <v>42370</v>
      </c>
      <c r="Y18" s="23" t="s">
        <v>57</v>
      </c>
      <c r="Z18" s="24">
        <v>8</v>
      </c>
      <c r="AA18" s="24" t="s">
        <v>59</v>
      </c>
      <c r="AB18" s="24" t="s">
        <v>59</v>
      </c>
      <c r="AC18" s="24" t="s">
        <v>59</v>
      </c>
      <c r="AD18" s="24" t="s">
        <v>59</v>
      </c>
      <c r="AE18" s="24" t="s">
        <v>59</v>
      </c>
      <c r="AF18" s="24" t="s">
        <v>24</v>
      </c>
    </row>
    <row r="19" spans="1:32" s="8" customFormat="1" ht="21.45" customHeight="1" x14ac:dyDescent="0.3">
      <c r="A19" s="11" t="s">
        <v>31</v>
      </c>
      <c r="B19" s="12" t="s">
        <v>32</v>
      </c>
      <c r="C19" s="13">
        <v>2.9211429100331143E-2</v>
      </c>
      <c r="D19" s="13">
        <v>0.63156312625250521</v>
      </c>
      <c r="E19" s="13">
        <v>4.734671151374243E-2</v>
      </c>
      <c r="F19" s="13">
        <v>0.23374704491725759</v>
      </c>
      <c r="G19" s="28">
        <v>0.61696848981481001</v>
      </c>
      <c r="H19" s="13">
        <v>1.4001729189434542E-2</v>
      </c>
      <c r="I19" s="13">
        <v>4.206978848856905E-2</v>
      </c>
      <c r="J19" s="13">
        <v>0.17416131334760884</v>
      </c>
      <c r="K19" s="28">
        <v>0.33282147813124868</v>
      </c>
      <c r="L19" s="13">
        <v>2.7356902402508876E-3</v>
      </c>
      <c r="M19" s="13">
        <v>5.4985662873011383E-2</v>
      </c>
      <c r="N19" s="13">
        <v>0.17416131334760884</v>
      </c>
      <c r="O19" s="28">
        <v>4.9752791860833354E-2</v>
      </c>
      <c r="P19" s="13">
        <v>-4.281515665408242E-3</v>
      </c>
      <c r="Q19" s="13">
        <v>4.6060657681473646E-2</v>
      </c>
      <c r="R19" s="13">
        <v>0.15823935976718803</v>
      </c>
      <c r="S19" s="28">
        <v>-9.295385435041971E-2</v>
      </c>
      <c r="T19" s="13">
        <v>4.7577274216806797E-2</v>
      </c>
      <c r="U19" s="13">
        <v>2.9783558410235549E-2</v>
      </c>
      <c r="V19" s="13">
        <v>1.1489850631941675E-2</v>
      </c>
      <c r="W19" s="28">
        <v>1.5974341803448235</v>
      </c>
      <c r="X19" s="23">
        <v>42916</v>
      </c>
      <c r="Y19" s="23" t="s">
        <v>57</v>
      </c>
      <c r="Z19" s="24">
        <v>8</v>
      </c>
      <c r="AA19" s="24" t="s">
        <v>59</v>
      </c>
      <c r="AB19" s="24" t="s">
        <v>59</v>
      </c>
      <c r="AC19" s="24" t="s">
        <v>59</v>
      </c>
      <c r="AD19" s="24" t="s">
        <v>59</v>
      </c>
      <c r="AE19" s="24" t="s">
        <v>59</v>
      </c>
      <c r="AF19" s="24" t="s">
        <v>24</v>
      </c>
    </row>
    <row r="20" spans="1:32" s="8" customFormat="1" ht="21.75" customHeight="1" x14ac:dyDescent="0.3">
      <c r="A20" s="11" t="s">
        <v>38</v>
      </c>
      <c r="B20" s="12" t="s">
        <v>80</v>
      </c>
      <c r="C20" s="13">
        <v>1.2175132084249585E-2</v>
      </c>
      <c r="D20" s="13">
        <v>0.22844880779064458</v>
      </c>
      <c r="E20" s="13">
        <v>3.4621110328393517E-2</v>
      </c>
      <c r="F20" s="13">
        <v>0.19709550056333336</v>
      </c>
      <c r="G20" s="28">
        <v>0.35166786878768869</v>
      </c>
      <c r="H20" s="13">
        <v>-3.9869608807907575E-4</v>
      </c>
      <c r="I20" s="13">
        <v>4.1930969596278553E-2</v>
      </c>
      <c r="J20" s="13">
        <v>0.19709550056333336</v>
      </c>
      <c r="K20" s="28">
        <v>-9.5083918143991763E-3</v>
      </c>
      <c r="L20" s="13">
        <v>-1.6242369676382817E-2</v>
      </c>
      <c r="M20" s="13">
        <v>5.3593439646605304E-2</v>
      </c>
      <c r="N20" s="13">
        <v>0.19709550056333336</v>
      </c>
      <c r="O20" s="28">
        <v>-0.30306637871136594</v>
      </c>
      <c r="P20" s="13">
        <v>-2.9720560689242892E-2</v>
      </c>
      <c r="Q20" s="13">
        <v>6.3910268171388243E-2</v>
      </c>
      <c r="R20" s="13">
        <v>0.17437517743463321</v>
      </c>
      <c r="S20" s="28">
        <v>-0.46503576873658592</v>
      </c>
      <c r="T20" s="13">
        <v>2.1338412937944362E-2</v>
      </c>
      <c r="U20" s="13">
        <v>5.5125383886473596E-2</v>
      </c>
      <c r="V20" s="13">
        <v>3.693122280163251E-2</v>
      </c>
      <c r="W20" s="28">
        <v>0.38708869550712155</v>
      </c>
      <c r="X20" s="23">
        <v>44926</v>
      </c>
      <c r="Y20" s="23" t="s">
        <v>57</v>
      </c>
      <c r="Z20" s="24">
        <v>9</v>
      </c>
      <c r="AA20" s="24" t="s">
        <v>59</v>
      </c>
      <c r="AB20" s="24" t="s">
        <v>59</v>
      </c>
      <c r="AC20" s="24" t="s">
        <v>58</v>
      </c>
      <c r="AD20" s="24" t="s">
        <v>59</v>
      </c>
      <c r="AE20" s="24" t="s">
        <v>59</v>
      </c>
      <c r="AF20" s="24" t="s">
        <v>21</v>
      </c>
    </row>
    <row r="21" spans="1:32" s="8" customFormat="1" ht="21.75" customHeight="1" x14ac:dyDescent="0.3">
      <c r="A21" s="11" t="s">
        <v>44</v>
      </c>
      <c r="B21" s="12" t="s">
        <v>54</v>
      </c>
      <c r="C21" s="13">
        <v>2.4368680327266912E-2</v>
      </c>
      <c r="D21" s="13">
        <v>0.50583860977967121</v>
      </c>
      <c r="E21" s="13">
        <v>4.5352677132652057E-2</v>
      </c>
      <c r="F21" s="13">
        <v>0.22155281625126516</v>
      </c>
      <c r="G21" s="28">
        <v>0.53731514582900919</v>
      </c>
      <c r="H21" s="13">
        <v>3.8085055169423399E-4</v>
      </c>
      <c r="I21" s="13">
        <v>4.9956156289548991E-2</v>
      </c>
      <c r="J21" s="13">
        <v>0.22155281625126516</v>
      </c>
      <c r="K21" s="28">
        <v>7.6236960563338882E-3</v>
      </c>
      <c r="L21" s="13">
        <v>-2.0938260732945357E-2</v>
      </c>
      <c r="M21" s="13">
        <v>6.1071394606298977E-2</v>
      </c>
      <c r="N21" s="13">
        <v>0.22155281625126516</v>
      </c>
      <c r="O21" s="28">
        <v>-0.3428489044326779</v>
      </c>
      <c r="P21" s="13">
        <v>-3.7872707600905331E-2</v>
      </c>
      <c r="Q21" s="13">
        <v>7.1138281980243204E-2</v>
      </c>
      <c r="R21" s="13">
        <v>0.1902143977921085</v>
      </c>
      <c r="S21" s="28">
        <v>-0.53238153279303935</v>
      </c>
      <c r="T21" s="13">
        <v>1.7938696529018694E-2</v>
      </c>
      <c r="U21" s="13">
        <v>4.7489332446669974E-2</v>
      </c>
      <c r="V21" s="13">
        <v>2.497695036136497E-2</v>
      </c>
      <c r="W21" s="28">
        <v>0.37774160226749159</v>
      </c>
      <c r="X21" s="23">
        <v>41640</v>
      </c>
      <c r="Y21" s="23" t="s">
        <v>57</v>
      </c>
      <c r="Z21" s="24">
        <v>6</v>
      </c>
      <c r="AA21" s="24" t="s">
        <v>59</v>
      </c>
      <c r="AB21" s="24" t="s">
        <v>59</v>
      </c>
      <c r="AC21" s="24" t="s">
        <v>59</v>
      </c>
      <c r="AD21" s="24" t="s">
        <v>59</v>
      </c>
      <c r="AE21" s="24" t="s">
        <v>59</v>
      </c>
      <c r="AF21" s="24" t="s">
        <v>24</v>
      </c>
    </row>
    <row r="22" spans="1:32" s="8" customFormat="1" ht="21.75" customHeight="1" x14ac:dyDescent="0.3">
      <c r="A22" s="11" t="s">
        <v>45</v>
      </c>
      <c r="B22" s="12" t="s">
        <v>55</v>
      </c>
      <c r="C22" s="13">
        <v>2.3855607463360462E-2</v>
      </c>
      <c r="D22" s="13">
        <v>0.49306648903960282</v>
      </c>
      <c r="E22" s="13">
        <v>4.2645681648707502E-2</v>
      </c>
      <c r="F22" s="13">
        <v>0.23605430183356846</v>
      </c>
      <c r="G22" s="28">
        <v>0.55939092871982443</v>
      </c>
      <c r="H22" s="13">
        <v>4.0083288756651569E-3</v>
      </c>
      <c r="I22" s="13">
        <v>4.9370382254129937E-2</v>
      </c>
      <c r="J22" s="13">
        <v>0.23605430183356846</v>
      </c>
      <c r="K22" s="28">
        <v>8.1188937428772937E-2</v>
      </c>
      <c r="L22" s="13">
        <v>-1.9288050989300198E-2</v>
      </c>
      <c r="M22" s="13">
        <v>6.0181922761657645E-2</v>
      </c>
      <c r="N22" s="13">
        <v>0.23605430183356846</v>
      </c>
      <c r="O22" s="28">
        <v>-0.32049575859661233</v>
      </c>
      <c r="P22" s="13">
        <v>-3.4219536946612505E-2</v>
      </c>
      <c r="Q22" s="13">
        <v>7.0027454500852598E-2</v>
      </c>
      <c r="R22" s="13">
        <v>0.20847946806956022</v>
      </c>
      <c r="S22" s="28">
        <v>-0.48865887230266059</v>
      </c>
      <c r="T22" s="13">
        <v>2.65503629805659E-2</v>
      </c>
      <c r="U22" s="13">
        <v>4.6778710282280707E-2</v>
      </c>
      <c r="V22" s="13">
        <v>2.1359425418965437E-2</v>
      </c>
      <c r="W22" s="28">
        <v>0.56757364237600416</v>
      </c>
      <c r="X22" s="23">
        <v>44196</v>
      </c>
      <c r="Y22" s="23" t="s">
        <v>57</v>
      </c>
      <c r="Z22" s="24">
        <v>8</v>
      </c>
      <c r="AA22" s="24" t="s">
        <v>58</v>
      </c>
      <c r="AB22" s="24" t="s">
        <v>59</v>
      </c>
      <c r="AC22" s="24" t="s">
        <v>59</v>
      </c>
      <c r="AD22" s="24" t="s">
        <v>59</v>
      </c>
      <c r="AE22" s="24" t="s">
        <v>59</v>
      </c>
      <c r="AF22" s="24" t="s">
        <v>21</v>
      </c>
    </row>
    <row r="23" spans="1:32" s="8" customFormat="1" ht="21.75" customHeight="1" x14ac:dyDescent="0.3">
      <c r="A23" s="11"/>
      <c r="B23" s="12"/>
      <c r="C23" s="13"/>
      <c r="D23" s="13"/>
      <c r="E23" s="13"/>
      <c r="F23" s="13"/>
      <c r="G23" s="21"/>
      <c r="H23" s="13"/>
      <c r="I23" s="13"/>
      <c r="J23" s="13"/>
      <c r="K23" s="21"/>
      <c r="L23" s="13"/>
      <c r="M23" s="13"/>
      <c r="N23" s="13"/>
      <c r="O23" s="21"/>
      <c r="P23" s="13"/>
      <c r="Q23" s="13"/>
      <c r="R23" s="13"/>
      <c r="S23" s="21"/>
      <c r="T23" s="13"/>
      <c r="U23" s="13"/>
      <c r="V23" s="13"/>
      <c r="W23" s="21"/>
      <c r="X23" s="15"/>
      <c r="Y23" s="14"/>
      <c r="Z23" s="22"/>
      <c r="AA23" s="14"/>
      <c r="AB23" s="14"/>
      <c r="AC23" s="14"/>
      <c r="AD23" s="14"/>
    </row>
    <row r="24" spans="1:32" s="8" customFormat="1" ht="21.75" customHeight="1" x14ac:dyDescent="0.3">
      <c r="A24" s="25" t="s">
        <v>2</v>
      </c>
      <c r="B24" s="25" t="s">
        <v>3</v>
      </c>
      <c r="C24" s="26">
        <f>AVERAGE(Table10[Performance annualisée depuis 01/08])</f>
        <v>2.5662684475636872E-2</v>
      </c>
      <c r="D24" s="26">
        <f>AVERAGE(Table10[Perf. Totale depuis 01/08])</f>
        <v>0.54729763786099073</v>
      </c>
      <c r="E24" s="26">
        <f>AVERAGE(Table10[Volatilité annualisée depuis 01/08])</f>
        <v>3.4069792623717059E-2</v>
      </c>
      <c r="F24" s="26">
        <f>AVERAGE(Table10[Max Drawdown depuis 01/08])</f>
        <v>0.19335567770267126</v>
      </c>
      <c r="G24" s="29">
        <f>AVERAGE(Table10[Couple Rendement / Risque depuis 01/08])</f>
        <v>0.82153239487693763</v>
      </c>
      <c r="H24" s="26">
        <f>AVERAGE(Table10[Performance annualisée 10 ans])</f>
        <v>6.9465417395554565E-3</v>
      </c>
      <c r="I24" s="26">
        <f>AVERAGE(Table10[Volatilité annualisée 10 ans])</f>
        <v>3.2865321977371201E-2</v>
      </c>
      <c r="J24" s="26">
        <f>AVERAGE(Table10[Max Drawdown 10 ans])</f>
        <v>0.15968894514393295</v>
      </c>
      <c r="K24" s="29">
        <f>AVERAGE(Table10[Couple Rendement Risque 10 ans])</f>
        <v>0.29361908647819501</v>
      </c>
      <c r="L24" s="26">
        <f>AVERAGE(Table10[Performance annualisée 5 ans])</f>
        <v>-2.7257468105412624E-3</v>
      </c>
      <c r="M24" s="26">
        <f>AVERAGE(Table10[Volatilité annualisée 5 ans])</f>
        <v>4.0950115516846491E-2</v>
      </c>
      <c r="N24" s="26">
        <f>AVERAGE(Table10[Max Drawdown 5 ans])</f>
        <v>0.15901752693416105</v>
      </c>
      <c r="O24" s="29">
        <f>AVERAGE(Table10[Couple Rendement Risque 5 ans])</f>
        <v>7.4881327006668635E-2</v>
      </c>
      <c r="P24" s="26">
        <f>AVERAGE(Table10[Performance annualisée 3 ans])</f>
        <v>-8.438533307574228E-3</v>
      </c>
      <c r="Q24" s="26">
        <f>AVERAGE(Table10[Volatilité annualisée 3 ans])</f>
        <v>4.5260315385844567E-2</v>
      </c>
      <c r="R24" s="26">
        <f>AVERAGE(Table10[Max Drawdown 3 ans])</f>
        <v>0.14137655138046373</v>
      </c>
      <c r="S24" s="29">
        <f>AVERAGE(Table10[Couple Rendement Risque 3 ans])</f>
        <v>3.8656601403487E-2</v>
      </c>
      <c r="T24" s="26">
        <f>AVERAGE(Table10[Performance annualisée 1 an])</f>
        <v>3.9449064161936345E-2</v>
      </c>
      <c r="U24" s="26">
        <f>AVERAGE(Table10[Volatilité annualisée 1 an])</f>
        <v>3.0788264691583064E-2</v>
      </c>
      <c r="V24" s="26">
        <f>AVERAGE(Table10[Max Drawdown 1 an])</f>
        <v>1.5243503264764521E-2</v>
      </c>
      <c r="W24" s="29">
        <f>AVERAGE(Table10[Couple Rendement Risque 1 an])</f>
        <v>1.8618899636700017</v>
      </c>
      <c r="X24" s="27"/>
      <c r="Y24" s="26"/>
      <c r="Z24" s="26"/>
      <c r="AA24" s="26"/>
      <c r="AB24" s="26"/>
      <c r="AC24" s="26"/>
      <c r="AD24" s="26"/>
      <c r="AE24" s="26"/>
      <c r="AF24" s="26"/>
    </row>
    <row r="25" spans="1:32" s="1" customFormat="1" ht="21.75" customHeight="1" x14ac:dyDescent="0.3">
      <c r="A25" s="7"/>
      <c r="B25" s="2"/>
      <c r="C25" s="2"/>
      <c r="D25" s="2"/>
      <c r="E25" s="5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2" ht="21.75" customHeight="1" x14ac:dyDescent="0.3">
      <c r="E26" s="2"/>
      <c r="F26" s="2"/>
    </row>
    <row r="27" spans="1:32" ht="21.75" customHeight="1" x14ac:dyDescent="0.3">
      <c r="E27" s="2"/>
      <c r="F27" s="2"/>
    </row>
    <row r="28" spans="1:32" ht="21.75" customHeight="1" x14ac:dyDescent="0.3">
      <c r="E28" s="2"/>
      <c r="F28" s="2"/>
    </row>
    <row r="29" spans="1:32" ht="21.75" customHeight="1" x14ac:dyDescent="0.3">
      <c r="E29" s="2"/>
      <c r="F29" s="2"/>
      <c r="AC29" s="6"/>
    </row>
    <row r="30" spans="1:32" ht="21.75" customHeight="1" x14ac:dyDescent="0.3">
      <c r="E30" s="2"/>
      <c r="F30" s="2"/>
    </row>
    <row r="31" spans="1:32" x14ac:dyDescent="0.3">
      <c r="E31" s="2"/>
      <c r="F31" s="2"/>
    </row>
    <row r="32" spans="1:32" x14ac:dyDescent="0.3">
      <c r="E32" s="2"/>
      <c r="F32" s="2"/>
    </row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</sheetData>
  <sheetProtection selectLockedCells="1"/>
  <phoneticPr fontId="19" type="noConversion"/>
  <conditionalFormatting sqref="C4:C23">
    <cfRule type="iconSet" priority="349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23">
    <cfRule type="iconSet" priority="349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4:E23">
    <cfRule type="iconSet" priority="349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23">
    <cfRule type="iconSet" priority="349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21">
    <cfRule type="iconSet" priority="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22:G23">
    <cfRule type="iconSet" priority="349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32:X32">
    <cfRule type="iconSet" priority="2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23">
    <cfRule type="iconSet" priority="349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23">
    <cfRule type="iconSet" priority="349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23">
    <cfRule type="iconSet" priority="349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4:K21">
    <cfRule type="iconSet" priority="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22:K23">
    <cfRule type="iconSet" priority="349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4:L23">
    <cfRule type="iconSet" priority="350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4:M23">
    <cfRule type="iconSet" priority="350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N4:N23">
    <cfRule type="iconSet" priority="350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O4:O21">
    <cfRule type="iconSet" priority="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O22:O23">
    <cfRule type="iconSet" priority="350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4:P23">
    <cfRule type="iconSet" priority="350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4:Q23">
    <cfRule type="iconSet" priority="350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R4:R23">
    <cfRule type="iconSet" priority="350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4:S21"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22:S23">
    <cfRule type="iconSet" priority="350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T4:T23">
    <cfRule type="iconSet" priority="350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U4:U23">
    <cfRule type="iconSet" priority="3509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V4:V23">
    <cfRule type="iconSet" priority="351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W4:W21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W22:W23">
    <cfRule type="iconSet" priority="351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8740157480314965" right="0.78740157480314965" top="0.98425196850393704" bottom="0.98425196850393704" header="0.51181102362204722" footer="0.51181102362204722"/>
  <pageSetup paperSize="9" scale="28" orientation="landscape" horizontalDpi="4294967292" verticalDpi="429496729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Obligataire</vt:lpstr>
      <vt:lpstr>Obligataire!Zone_d_impression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Clerbois</dc:creator>
  <cp:lastModifiedBy>Sandra DOS SANTOS</cp:lastModifiedBy>
  <cp:lastPrinted>2025-02-10T10:58:30Z</cp:lastPrinted>
  <dcterms:created xsi:type="dcterms:W3CDTF">2013-12-23T18:18:13Z</dcterms:created>
  <dcterms:modified xsi:type="dcterms:W3CDTF">2025-04-02T13:20:12Z</dcterms:modified>
</cp:coreProperties>
</file>