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sdossantos\Desktop\"/>
    </mc:Choice>
  </mc:AlternateContent>
  <xr:revisionPtr revIDLastSave="0" documentId="13_ncr:1_{B95EC781-C9C8-402B-8CD1-0215D3D563B6}" xr6:coauthVersionLast="47" xr6:coauthVersionMax="47" xr10:uidLastSave="{00000000-0000-0000-0000-000000000000}"/>
  <bookViews>
    <workbookView xWindow="-120" yWindow="-120" windowWidth="29040" windowHeight="17520" tabRatio="747" xr2:uid="{00000000-000D-0000-FFFF-FFFF00000000}"/>
  </bookViews>
  <sheets>
    <sheet name="Obligataire" sheetId="2" r:id="rId1"/>
  </sheets>
  <definedNames>
    <definedName name="_xlnm._FilterDatabase" localSheetId="0" hidden="1">Obligataire!$A$3:$AC$3</definedName>
    <definedName name="_xlnm.Print_Area" localSheetId="0">Obligataire!$A$2:$AC$25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25" i="2" l="1"/>
  <c r="D25" i="2"/>
  <c r="C25" i="2"/>
  <c r="M25" i="2"/>
  <c r="K25" i="2"/>
  <c r="E25" i="2"/>
  <c r="F25" i="2"/>
  <c r="G25" i="2"/>
  <c r="H25" i="2"/>
  <c r="I25" i="2"/>
  <c r="J25" i="2"/>
  <c r="L25" i="2"/>
  <c r="N25" i="2"/>
  <c r="O25" i="2"/>
  <c r="P25" i="2"/>
  <c r="Q25" i="2"/>
  <c r="R25" i="2"/>
  <c r="S25" i="2"/>
  <c r="T25" i="2"/>
  <c r="U25" i="2"/>
  <c r="V25" i="2"/>
</calcChain>
</file>

<file path=xl/sharedStrings.xml><?xml version="1.0" encoding="utf-8"?>
<sst xmlns="http://schemas.openxmlformats.org/spreadsheetml/2006/main" count="212" uniqueCount="84">
  <si>
    <t>Société</t>
  </si>
  <si>
    <t>Nom du fonds</t>
  </si>
  <si>
    <t>Observatoire</t>
  </si>
  <si>
    <t>Moyenne</t>
  </si>
  <si>
    <t>Volatilité annualisée depuis 01/08</t>
  </si>
  <si>
    <t>Max Drawdown depuis 01/08</t>
  </si>
  <si>
    <t>Date de recommandation du fonds</t>
  </si>
  <si>
    <t>Performance annualisée 5 ans</t>
  </si>
  <si>
    <t>Performance annualisée 3 ans</t>
  </si>
  <si>
    <t>Type</t>
  </si>
  <si>
    <t>Couple Rendement Risque 5 ans</t>
  </si>
  <si>
    <t>Couple Rendement Risque 1 an</t>
  </si>
  <si>
    <t>Couple Rendement / Risque depuis 01/08</t>
  </si>
  <si>
    <t>Performance annualisée 1 an</t>
  </si>
  <si>
    <r>
      <rPr>
        <sz val="12"/>
        <rFont val="Calibri"/>
        <family val="2"/>
      </rPr>
      <t>Univers :</t>
    </r>
    <r>
      <rPr>
        <b/>
        <sz val="12"/>
        <rFont val="Calibri"/>
        <family val="2"/>
      </rPr>
      <t xml:space="preserve"> </t>
    </r>
  </si>
  <si>
    <t>OBLIGATAIRE EUR</t>
  </si>
  <si>
    <t>Performance annualisée 10 ans</t>
  </si>
  <si>
    <t>Couple Rendement Risque 10 ans</t>
  </si>
  <si>
    <t>AXA IM</t>
  </si>
  <si>
    <t>BNPP ERE</t>
  </si>
  <si>
    <t>FCP</t>
  </si>
  <si>
    <t>FCPE</t>
  </si>
  <si>
    <t>non</t>
  </si>
  <si>
    <t>SICAV</t>
  </si>
  <si>
    <t>Carmignac</t>
  </si>
  <si>
    <t>DNCA</t>
  </si>
  <si>
    <t>AXA WF Euro Strategic Bonds I EUR</t>
  </si>
  <si>
    <t>Multipar Oblig Euro</t>
  </si>
  <si>
    <t>FCP/SICAV</t>
  </si>
  <si>
    <t>DNCA Invest Credit Conviction</t>
  </si>
  <si>
    <t>Robeco</t>
  </si>
  <si>
    <t>Euro Credit Bonds I</t>
  </si>
  <si>
    <r>
      <rPr>
        <b/>
        <i/>
        <sz val="16"/>
        <color rgb="FFC00000"/>
        <rFont val="Calibri"/>
        <family val="2"/>
      </rPr>
      <t>O</t>
    </r>
    <r>
      <rPr>
        <i/>
        <sz val="16"/>
        <color indexed="23"/>
        <rFont val="Calibri"/>
        <family val="2"/>
      </rPr>
      <t>bservatoire</t>
    </r>
    <r>
      <rPr>
        <sz val="16"/>
        <color indexed="23"/>
        <rFont val="Calibri"/>
        <family val="2"/>
      </rPr>
      <t xml:space="preserve"> </t>
    </r>
    <r>
      <rPr>
        <b/>
        <sz val="16"/>
        <color indexed="23"/>
        <rFont val="Calibri"/>
        <family val="2"/>
      </rPr>
      <t>GALEA EPS</t>
    </r>
    <r>
      <rPr>
        <sz val="16"/>
        <color indexed="8"/>
        <rFont val="Calibri"/>
        <family val="2"/>
      </rPr>
      <t xml:space="preserve"> de l'Epargne d'Entreprise</t>
    </r>
  </si>
  <si>
    <t>Fidelity</t>
  </si>
  <si>
    <t>Groupama AM</t>
  </si>
  <si>
    <t>FIVG</t>
  </si>
  <si>
    <t>Aberdeen Standard Investments</t>
  </si>
  <si>
    <t>ECOFI</t>
  </si>
  <si>
    <t>La Financière de l'Echiquier</t>
  </si>
  <si>
    <t>Lazard Frères Gestion</t>
  </si>
  <si>
    <t>Pictet AM</t>
  </si>
  <si>
    <t>Vanguard</t>
  </si>
  <si>
    <t>Euro Corporate Bond Fund</t>
  </si>
  <si>
    <t>CM-AM Perspective Obli MT A</t>
  </si>
  <si>
    <t>Euro Bond Fund</t>
  </si>
  <si>
    <t>Echiquier Credit SRI Europe</t>
  </si>
  <si>
    <t>Lazard Euro Short Duration SRI</t>
  </si>
  <si>
    <t>Avenir Obligataire</t>
  </si>
  <si>
    <t>EUR Bonds</t>
  </si>
  <si>
    <t>EUR Government Bond Index</t>
  </si>
  <si>
    <t>VEGA Obligations Euro ISR</t>
  </si>
  <si>
    <t>HSBC GIF</t>
  </si>
  <si>
    <t/>
  </si>
  <si>
    <t>Oui</t>
  </si>
  <si>
    <t>Non</t>
  </si>
  <si>
    <t>HSBC GIF Euro Bond (IC)</t>
  </si>
  <si>
    <t>Perf. Totale depuis 01/08</t>
  </si>
  <si>
    <t>Volatilité annualisée 10 ans</t>
  </si>
  <si>
    <t>Max Drawdown 10 ans</t>
  </si>
  <si>
    <t>Volatilité annualisée 5 ans</t>
  </si>
  <si>
    <t>Max Drawdown 5 ans</t>
  </si>
  <si>
    <t>Volatilité annualisée 3 ans</t>
  </si>
  <si>
    <t>Max Drawdown 3 ans</t>
  </si>
  <si>
    <t>Couple Rendement Risque 3 ans</t>
  </si>
  <si>
    <t>Volatilité annualisée 1 an</t>
  </si>
  <si>
    <t>Max Drawdown 1 an</t>
  </si>
  <si>
    <t>Performance annualisée depuis 01/08</t>
  </si>
  <si>
    <t>Crédit Mutuel Asset Management</t>
  </si>
  <si>
    <t>Article SFDR (6,8 ou 9)</t>
  </si>
  <si>
    <t>label ISR (oui/non)</t>
  </si>
  <si>
    <t>label Finansol (oui/non)</t>
  </si>
  <si>
    <t>label Greenfin (oui/non)</t>
  </si>
  <si>
    <t>label CIES (oui/non)</t>
  </si>
  <si>
    <t>label France Relance (oui/non)</t>
  </si>
  <si>
    <t>BlackRock</t>
  </si>
  <si>
    <t>BGF Euro Bond D2 EUR</t>
  </si>
  <si>
    <t>ERES GESTION</t>
  </si>
  <si>
    <t>Sienna IM</t>
  </si>
  <si>
    <t xml:space="preserve">Carmignac Pf Sécurité FW EUR Acc </t>
  </si>
  <si>
    <t>Sienna Souverains 3-5 - Part FS-C</t>
  </si>
  <si>
    <t>Groupama Euro Credit Short Duration (ex-Groupama Credit Euro CT)</t>
  </si>
  <si>
    <t>ERES Sélection Court Terme - H</t>
  </si>
  <si>
    <t>Ecofi Euro Aggregate 3-5 Ans - C</t>
  </si>
  <si>
    <t>Vega 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</si>
</sst>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%"/>
    <numFmt numFmtId="166" formatCode="[$-40C]d\ mmmm\ yyyy;@"/>
    <numFmt numFmtId="167" formatCode="dd/mm/yy;@"/>
    <numFmt numFmtId="168" formatCode="[$-40C]d\-mmm\-yy;@"/>
    <numFmt numFmtId="169" formatCode="_ * #,##0.00_)\ _€_ ;_ * \(#,##0.00\)\ _€_ ;_ * &quot;-&quot;??_)\ _€_ ;_ @_ "/>
    <numFmt numFmtId="170" formatCode="_ * #,##0.00_)\ &quot;€&quot;_ ;_ * \(#,##0.00\)\ &quot;€&quot;_ ;_ * &quot;-&quot;??_)\ &quot;€&quot;_ ;_ @_ "/>
    <numFmt numFmtId="171" formatCode="0.0"/>
    <numFmt numFmtId="172" formatCode="_ * #,##0.0_)\ _€_ ;_ * \(#,##0.0\)\ _€_ ;_ * &quot;-&quot;??_)\ _€_ ;_ @_ "/>
  </numFmts>
  <fonts count="1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Calibri"/>
      <family val="2"/>
    </font>
    <font>
      <i/>
      <sz val="16"/>
      <color indexed="23"/>
      <name val="Calibri"/>
      <family val="2"/>
    </font>
    <font>
      <sz val="16"/>
      <color indexed="23"/>
      <name val="Calibri"/>
      <family val="2"/>
    </font>
    <font>
      <b/>
      <sz val="16"/>
      <color indexed="23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i/>
      <sz val="16"/>
      <color rgb="FFDD0806"/>
      <name val="Calibri"/>
      <family val="2"/>
      <scheme val="minor"/>
    </font>
    <font>
      <sz val="16"/>
      <color rgb="FF000000"/>
      <name val="Calibri"/>
      <family val="2"/>
      <scheme val="minor"/>
    </font>
    <font>
      <b/>
      <i/>
      <sz val="16"/>
      <color rgb="FFDD0806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6"/>
      <color rgb="FFC00000"/>
      <name val="Calibri"/>
      <family val="2"/>
    </font>
    <font>
      <b/>
      <sz val="12"/>
      <color rgb="FFCF1D28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lightUp">
        <bgColor theme="2" tint="-0.499984740745262"/>
      </patternFill>
    </fill>
  </fills>
  <borders count="3">
    <border>
      <left/>
      <right/>
      <top/>
      <bottom/>
      <diagonal/>
    </border>
    <border>
      <left/>
      <right/>
      <top style="thin">
        <color rgb="FFC80912"/>
      </top>
      <bottom style="thin">
        <color rgb="FFC8091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607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2" fillId="5" borderId="0">
      <protection locked="0"/>
    </xf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166" fontId="12" fillId="4" borderId="0" xfId="0" applyNumberFormat="1" applyFont="1" applyFill="1" applyAlignment="1" applyProtection="1">
      <alignment horizontal="center"/>
      <protection locked="0"/>
    </xf>
    <xf numFmtId="0" fontId="12" fillId="4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165" fontId="0" fillId="2" borderId="0" xfId="0" applyNumberFormat="1" applyFill="1" applyProtection="1">
      <protection locked="0"/>
    </xf>
    <xf numFmtId="0" fontId="0" fillId="2" borderId="0" xfId="0" applyFill="1" applyAlignment="1">
      <alignment vertical="center"/>
    </xf>
    <xf numFmtId="0" fontId="11" fillId="3" borderId="0" xfId="0" applyFont="1" applyFill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2" applyNumberFormat="1" applyFont="1" applyFill="1" applyBorder="1" applyAlignment="1">
      <alignment horizontal="center" vertical="center"/>
    </xf>
    <xf numFmtId="164" fontId="0" fillId="0" borderId="0" xfId="1" applyFont="1" applyFill="1" applyBorder="1" applyAlignment="1">
      <alignment horizontal="center" vertical="center"/>
    </xf>
    <xf numFmtId="167" fontId="0" fillId="0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 applyProtection="1">
      <alignment horizontal="left" vertical="center"/>
      <protection locked="0"/>
    </xf>
    <xf numFmtId="0" fontId="13" fillId="3" borderId="0" xfId="0" applyFont="1" applyFill="1" applyAlignment="1" applyProtection="1">
      <alignment vertical="center"/>
      <protection locked="0"/>
    </xf>
    <xf numFmtId="0" fontId="17" fillId="3" borderId="0" xfId="0" applyFont="1" applyFill="1" applyAlignment="1" applyProtection="1">
      <alignment horizontal="left" vertical="center"/>
      <protection locked="0"/>
    </xf>
    <xf numFmtId="168" fontId="17" fillId="3" borderId="0" xfId="0" applyNumberFormat="1" applyFont="1" applyFill="1" applyAlignment="1" applyProtection="1">
      <alignment horizontal="left" vertical="center"/>
      <protection locked="0"/>
    </xf>
    <xf numFmtId="165" fontId="2" fillId="0" borderId="0" xfId="2" applyNumberFormat="1" applyFont="1" applyFill="1" applyBorder="1" applyAlignment="1">
      <alignment horizontal="center" vertical="center"/>
    </xf>
    <xf numFmtId="2" fontId="0" fillId="0" borderId="0" xfId="1" applyNumberFormat="1" applyFont="1" applyFill="1" applyBorder="1" applyAlignment="1">
      <alignment horizontal="center" vertical="center"/>
    </xf>
    <xf numFmtId="1" fontId="0" fillId="0" borderId="0" xfId="1" applyNumberFormat="1" applyFont="1" applyFill="1" applyBorder="1" applyAlignment="1">
      <alignment horizontal="center" vertical="center"/>
    </xf>
    <xf numFmtId="14" fontId="0" fillId="0" borderId="0" xfId="1" applyNumberFormat="1" applyFont="1" applyFill="1" applyBorder="1" applyAlignment="1">
      <alignment horizontal="center" vertical="center"/>
    </xf>
    <xf numFmtId="0" fontId="0" fillId="0" borderId="0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65" fontId="1" fillId="2" borderId="1" xfId="2" applyNumberFormat="1" applyFont="1" applyFill="1" applyBorder="1" applyAlignment="1" applyProtection="1">
      <alignment horizontal="center" vertical="center"/>
    </xf>
    <xf numFmtId="164" fontId="1" fillId="2" borderId="1" xfId="1" applyFont="1" applyFill="1" applyBorder="1" applyAlignment="1" applyProtection="1">
      <alignment horizontal="center" vertical="center"/>
    </xf>
    <xf numFmtId="171" fontId="1" fillId="2" borderId="1" xfId="1" applyNumberFormat="1" applyFont="1" applyFill="1" applyBorder="1" applyAlignment="1" applyProtection="1">
      <alignment horizontal="center" vertical="center"/>
    </xf>
    <xf numFmtId="10" fontId="0" fillId="0" borderId="0" xfId="1" applyNumberFormat="1" applyFont="1" applyFill="1" applyBorder="1" applyAlignment="1">
      <alignment horizontal="center" vertical="center"/>
    </xf>
    <xf numFmtId="10" fontId="0" fillId="2" borderId="0" xfId="0" applyNumberFormat="1" applyFill="1" applyAlignment="1">
      <alignment vertical="center"/>
    </xf>
    <xf numFmtId="172" fontId="2" fillId="0" borderId="0" xfId="1" applyNumberFormat="1" applyFont="1" applyFill="1" applyBorder="1" applyAlignment="1">
      <alignment horizontal="center" vertical="center"/>
    </xf>
    <xf numFmtId="172" fontId="0" fillId="0" borderId="0" xfId="1" applyNumberFormat="1" applyFont="1" applyFill="1" applyBorder="1" applyAlignment="1">
      <alignment horizontal="center" vertical="center"/>
    </xf>
  </cellXfs>
  <cellStyles count="607">
    <cellStyle name="Comma 2" xfId="591" xr:uid="{80C025C6-C614-4351-80B5-538828415AEF}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8" builtinId="8" hidden="1"/>
    <cellStyle name="Lien hypertexte" xfId="390" builtinId="8" hidden="1"/>
    <cellStyle name="Lien hypertexte" xfId="392" builtinId="8" hidden="1"/>
    <cellStyle name="Lien hypertexte" xfId="394" builtinId="8" hidden="1"/>
    <cellStyle name="Lien hypertexte" xfId="396" builtinId="8" hidden="1"/>
    <cellStyle name="Lien hypertexte" xfId="398" builtinId="8" hidden="1"/>
    <cellStyle name="Lien hypertexte" xfId="400" builtinId="8" hidden="1"/>
    <cellStyle name="Lien hypertexte" xfId="402" builtinId="8" hidden="1"/>
    <cellStyle name="Lien hypertexte" xfId="404" builtinId="8" hidden="1"/>
    <cellStyle name="Lien hypertexte" xfId="406" builtinId="8" hidden="1"/>
    <cellStyle name="Lien hypertexte" xfId="408" builtinId="8" hidden="1"/>
    <cellStyle name="Lien hypertexte" xfId="410" builtinId="8" hidden="1"/>
    <cellStyle name="Lien hypertexte" xfId="412" builtinId="8" hidden="1"/>
    <cellStyle name="Lien hypertexte" xfId="414" builtinId="8" hidden="1"/>
    <cellStyle name="Lien hypertexte" xfId="416" builtinId="8" hidden="1"/>
    <cellStyle name="Lien hypertexte" xfId="418" builtinId="8" hidden="1"/>
    <cellStyle name="Lien hypertexte" xfId="420" builtinId="8" hidden="1"/>
    <cellStyle name="Lien hypertexte" xfId="422" builtinId="8" hidden="1"/>
    <cellStyle name="Lien hypertexte" xfId="424" builtinId="8" hidden="1"/>
    <cellStyle name="Lien hypertexte" xfId="426" builtinId="8" hidden="1"/>
    <cellStyle name="Lien hypertexte" xfId="428" builtinId="8" hidden="1"/>
    <cellStyle name="Lien hypertexte" xfId="430" builtinId="8" hidden="1"/>
    <cellStyle name="Lien hypertexte" xfId="432" builtinId="8" hidden="1"/>
    <cellStyle name="Lien hypertexte" xfId="434" builtinId="8" hidden="1"/>
    <cellStyle name="Lien hypertexte" xfId="436" builtinId="8" hidden="1"/>
    <cellStyle name="Lien hypertexte" xfId="438" builtinId="8" hidden="1"/>
    <cellStyle name="Lien hypertexte" xfId="440" builtinId="8" hidden="1"/>
    <cellStyle name="Lien hypertexte" xfId="442" builtinId="8" hidden="1"/>
    <cellStyle name="Lien hypertexte" xfId="444" builtinId="8" hidden="1"/>
    <cellStyle name="Lien hypertexte" xfId="446" builtinId="8" hidden="1"/>
    <cellStyle name="Lien hypertexte" xfId="448" builtinId="8" hidden="1"/>
    <cellStyle name="Lien hypertexte" xfId="450" builtinId="8" hidden="1"/>
    <cellStyle name="Lien hypertexte" xfId="452" builtinId="8" hidden="1"/>
    <cellStyle name="Lien hypertexte" xfId="454" builtinId="8" hidden="1"/>
    <cellStyle name="Lien hypertexte" xfId="456" builtinId="8" hidden="1"/>
    <cellStyle name="Lien hypertexte" xfId="458" builtinId="8" hidden="1"/>
    <cellStyle name="Lien hypertexte" xfId="460" builtinId="8" hidden="1"/>
    <cellStyle name="Lien hypertexte" xfId="462" builtinId="8" hidden="1"/>
    <cellStyle name="Lien hypertexte" xfId="464" builtinId="8" hidden="1"/>
    <cellStyle name="Lien hypertexte" xfId="466" builtinId="8" hidden="1"/>
    <cellStyle name="Lien hypertexte" xfId="468" builtinId="8" hidden="1"/>
    <cellStyle name="Lien hypertexte" xfId="470" builtinId="8" hidden="1"/>
    <cellStyle name="Lien hypertexte" xfId="472" builtinId="8" hidden="1"/>
    <cellStyle name="Lien hypertexte" xfId="474" builtinId="8" hidden="1"/>
    <cellStyle name="Lien hypertexte" xfId="476" builtinId="8" hidden="1"/>
    <cellStyle name="Lien hypertexte" xfId="478" builtinId="8" hidden="1"/>
    <cellStyle name="Lien hypertexte" xfId="480" builtinId="8" hidden="1"/>
    <cellStyle name="Lien hypertexte" xfId="482" builtinId="8" hidden="1"/>
    <cellStyle name="Lien hypertexte" xfId="484" builtinId="8" hidden="1"/>
    <cellStyle name="Lien hypertexte" xfId="486" builtinId="8" hidden="1"/>
    <cellStyle name="Lien hypertexte" xfId="488" builtinId="8" hidden="1"/>
    <cellStyle name="Lien hypertexte" xfId="490" builtinId="8" hidden="1"/>
    <cellStyle name="Lien hypertexte" xfId="492" builtinId="8" hidden="1"/>
    <cellStyle name="Lien hypertexte" xfId="494" builtinId="8" hidden="1"/>
    <cellStyle name="Lien hypertexte" xfId="496" builtinId="8" hidden="1"/>
    <cellStyle name="Lien hypertexte" xfId="498" builtinId="8" hidden="1"/>
    <cellStyle name="Lien hypertexte" xfId="500" builtinId="8" hidden="1"/>
    <cellStyle name="Lien hypertexte" xfId="502" builtinId="8" hidden="1"/>
    <cellStyle name="Lien hypertexte" xfId="504" builtinId="8" hidden="1"/>
    <cellStyle name="Lien hypertexte" xfId="506" builtinId="8" hidden="1"/>
    <cellStyle name="Lien hypertexte" xfId="508" builtinId="8" hidden="1"/>
    <cellStyle name="Lien hypertexte" xfId="510" builtinId="8" hidden="1"/>
    <cellStyle name="Lien hypertexte" xfId="512" builtinId="8" hidden="1"/>
    <cellStyle name="Lien hypertexte" xfId="514" builtinId="8" hidden="1"/>
    <cellStyle name="Lien hypertexte" xfId="516" builtinId="8" hidden="1"/>
    <cellStyle name="Lien hypertexte" xfId="518" builtinId="8" hidden="1"/>
    <cellStyle name="Lien hypertexte" xfId="520" builtinId="8" hidden="1"/>
    <cellStyle name="Lien hypertexte" xfId="522" builtinId="8" hidden="1"/>
    <cellStyle name="Lien hypertexte" xfId="524" builtinId="8" hidden="1"/>
    <cellStyle name="Lien hypertexte" xfId="526" builtinId="8" hidden="1"/>
    <cellStyle name="Lien hypertexte" xfId="528" builtinId="8" hidden="1"/>
    <cellStyle name="Lien hypertexte" xfId="530" builtinId="8" hidden="1"/>
    <cellStyle name="Lien hypertexte" xfId="532" builtinId="8" hidden="1"/>
    <cellStyle name="Lien hypertexte" xfId="534" builtinId="8" hidden="1"/>
    <cellStyle name="Lien hypertexte" xfId="536" builtinId="8" hidden="1"/>
    <cellStyle name="Lien hypertexte" xfId="538" builtinId="8" hidden="1"/>
    <cellStyle name="Lien hypertexte" xfId="540" builtinId="8" hidden="1"/>
    <cellStyle name="Lien hypertexte" xfId="542" builtinId="8" hidden="1"/>
    <cellStyle name="Lien hypertexte" xfId="544" builtinId="8" hidden="1"/>
    <cellStyle name="Lien hypertexte" xfId="546" builtinId="8" hidden="1"/>
    <cellStyle name="Lien hypertexte" xfId="548" builtinId="8" hidden="1"/>
    <cellStyle name="Lien hypertexte" xfId="550" builtinId="8" hidden="1"/>
    <cellStyle name="Lien hypertexte" xfId="552" builtinId="8" hidden="1"/>
    <cellStyle name="Lien hypertexte" xfId="554" builtinId="8" hidden="1"/>
    <cellStyle name="Lien hypertexte" xfId="556" builtinId="8" hidden="1"/>
    <cellStyle name="Lien hypertexte" xfId="558" builtinId="8" hidden="1"/>
    <cellStyle name="Lien hypertexte" xfId="560" builtinId="8" hidden="1"/>
    <cellStyle name="Lien hypertexte" xfId="562" builtinId="8" hidden="1"/>
    <cellStyle name="Lien hypertexte" xfId="564" builtinId="8" hidden="1"/>
    <cellStyle name="Lien hypertexte" xfId="566" builtinId="8" hidden="1"/>
    <cellStyle name="Lien hypertexte" xfId="568" builtinId="8" hidden="1"/>
    <cellStyle name="Lien hypertexte" xfId="570" builtinId="8" hidden="1"/>
    <cellStyle name="Lien hypertexte" xfId="572" builtinId="8" hidden="1"/>
    <cellStyle name="Lien hypertexte" xfId="574" builtinId="8" hidden="1"/>
    <cellStyle name="Lien hypertexte" xfId="576" builtinId="8" hidden="1"/>
    <cellStyle name="Lien hypertexte" xfId="578" builtinId="8" hidden="1"/>
    <cellStyle name="Lien hypertexte" xfId="580" builtinId="8" hidden="1"/>
    <cellStyle name="Lien hypertexte" xfId="582" builtinId="8" hidden="1"/>
    <cellStyle name="Lien hypertexte" xfId="584" builtinId="8" hidden="1"/>
    <cellStyle name="Lien hypertexte" xfId="586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9" builtinId="9" hidden="1"/>
    <cellStyle name="Lien hypertexte visité" xfId="391" builtinId="9" hidden="1"/>
    <cellStyle name="Lien hypertexte visité" xfId="393" builtinId="9" hidden="1"/>
    <cellStyle name="Lien hypertexte visité" xfId="395" builtinId="9" hidden="1"/>
    <cellStyle name="Lien hypertexte visité" xfId="397" builtinId="9" hidden="1"/>
    <cellStyle name="Lien hypertexte visité" xfId="399" builtinId="9" hidden="1"/>
    <cellStyle name="Lien hypertexte visité" xfId="401" builtinId="9" hidden="1"/>
    <cellStyle name="Lien hypertexte visité" xfId="403" builtinId="9" hidden="1"/>
    <cellStyle name="Lien hypertexte visité" xfId="405" builtinId="9" hidden="1"/>
    <cellStyle name="Lien hypertexte visité" xfId="407" builtinId="9" hidden="1"/>
    <cellStyle name="Lien hypertexte visité" xfId="409" builtinId="9" hidden="1"/>
    <cellStyle name="Lien hypertexte visité" xfId="411" builtinId="9" hidden="1"/>
    <cellStyle name="Lien hypertexte visité" xfId="413" builtinId="9" hidden="1"/>
    <cellStyle name="Lien hypertexte visité" xfId="415" builtinId="9" hidden="1"/>
    <cellStyle name="Lien hypertexte visité" xfId="417" builtinId="9" hidden="1"/>
    <cellStyle name="Lien hypertexte visité" xfId="419" builtinId="9" hidden="1"/>
    <cellStyle name="Lien hypertexte visité" xfId="421" builtinId="9" hidden="1"/>
    <cellStyle name="Lien hypertexte visité" xfId="423" builtinId="9" hidden="1"/>
    <cellStyle name="Lien hypertexte visité" xfId="425" builtinId="9" hidden="1"/>
    <cellStyle name="Lien hypertexte visité" xfId="427" builtinId="9" hidden="1"/>
    <cellStyle name="Lien hypertexte visité" xfId="429" builtinId="9" hidden="1"/>
    <cellStyle name="Lien hypertexte visité" xfId="431" builtinId="9" hidden="1"/>
    <cellStyle name="Lien hypertexte visité" xfId="433" builtinId="9" hidden="1"/>
    <cellStyle name="Lien hypertexte visité" xfId="435" builtinId="9" hidden="1"/>
    <cellStyle name="Lien hypertexte visité" xfId="437" builtinId="9" hidden="1"/>
    <cellStyle name="Lien hypertexte visité" xfId="439" builtinId="9" hidden="1"/>
    <cellStyle name="Lien hypertexte visité" xfId="441" builtinId="9" hidden="1"/>
    <cellStyle name="Lien hypertexte visité" xfId="443" builtinId="9" hidden="1"/>
    <cellStyle name="Lien hypertexte visité" xfId="445" builtinId="9" hidden="1"/>
    <cellStyle name="Lien hypertexte visité" xfId="447" builtinId="9" hidden="1"/>
    <cellStyle name="Lien hypertexte visité" xfId="449" builtinId="9" hidden="1"/>
    <cellStyle name="Lien hypertexte visité" xfId="451" builtinId="9" hidden="1"/>
    <cellStyle name="Lien hypertexte visité" xfId="453" builtinId="9" hidden="1"/>
    <cellStyle name="Lien hypertexte visité" xfId="455" builtinId="9" hidden="1"/>
    <cellStyle name="Lien hypertexte visité" xfId="457" builtinId="9" hidden="1"/>
    <cellStyle name="Lien hypertexte visité" xfId="459" builtinId="9" hidden="1"/>
    <cellStyle name="Lien hypertexte visité" xfId="461" builtinId="9" hidden="1"/>
    <cellStyle name="Lien hypertexte visité" xfId="463" builtinId="9" hidden="1"/>
    <cellStyle name="Lien hypertexte visité" xfId="465" builtinId="9" hidden="1"/>
    <cellStyle name="Lien hypertexte visité" xfId="467" builtinId="9" hidden="1"/>
    <cellStyle name="Lien hypertexte visité" xfId="469" builtinId="9" hidden="1"/>
    <cellStyle name="Lien hypertexte visité" xfId="471" builtinId="9" hidden="1"/>
    <cellStyle name="Lien hypertexte visité" xfId="473" builtinId="9" hidden="1"/>
    <cellStyle name="Lien hypertexte visité" xfId="475" builtinId="9" hidden="1"/>
    <cellStyle name="Lien hypertexte visité" xfId="477" builtinId="9" hidden="1"/>
    <cellStyle name="Lien hypertexte visité" xfId="479" builtinId="9" hidden="1"/>
    <cellStyle name="Lien hypertexte visité" xfId="481" builtinId="9" hidden="1"/>
    <cellStyle name="Lien hypertexte visité" xfId="483" builtinId="9" hidden="1"/>
    <cellStyle name="Lien hypertexte visité" xfId="485" builtinId="9" hidden="1"/>
    <cellStyle name="Lien hypertexte visité" xfId="487" builtinId="9" hidden="1"/>
    <cellStyle name="Lien hypertexte visité" xfId="489" builtinId="9" hidden="1"/>
    <cellStyle name="Lien hypertexte visité" xfId="491" builtinId="9" hidden="1"/>
    <cellStyle name="Lien hypertexte visité" xfId="493" builtinId="9" hidden="1"/>
    <cellStyle name="Lien hypertexte visité" xfId="495" builtinId="9" hidden="1"/>
    <cellStyle name="Lien hypertexte visité" xfId="497" builtinId="9" hidden="1"/>
    <cellStyle name="Lien hypertexte visité" xfId="499" builtinId="9" hidden="1"/>
    <cellStyle name="Lien hypertexte visité" xfId="501" builtinId="9" hidden="1"/>
    <cellStyle name="Lien hypertexte visité" xfId="503" builtinId="9" hidden="1"/>
    <cellStyle name="Lien hypertexte visité" xfId="505" builtinId="9" hidden="1"/>
    <cellStyle name="Lien hypertexte visité" xfId="507" builtinId="9" hidden="1"/>
    <cellStyle name="Lien hypertexte visité" xfId="509" builtinId="9" hidden="1"/>
    <cellStyle name="Lien hypertexte visité" xfId="511" builtinId="9" hidden="1"/>
    <cellStyle name="Lien hypertexte visité" xfId="513" builtinId="9" hidden="1"/>
    <cellStyle name="Lien hypertexte visité" xfId="515" builtinId="9" hidden="1"/>
    <cellStyle name="Lien hypertexte visité" xfId="517" builtinId="9" hidden="1"/>
    <cellStyle name="Lien hypertexte visité" xfId="519" builtinId="9" hidden="1"/>
    <cellStyle name="Lien hypertexte visité" xfId="521" builtinId="9" hidden="1"/>
    <cellStyle name="Lien hypertexte visité" xfId="523" builtinId="9" hidden="1"/>
    <cellStyle name="Lien hypertexte visité" xfId="525" builtinId="9" hidden="1"/>
    <cellStyle name="Lien hypertexte visité" xfId="527" builtinId="9" hidden="1"/>
    <cellStyle name="Lien hypertexte visité" xfId="529" builtinId="9" hidden="1"/>
    <cellStyle name="Lien hypertexte visité" xfId="531" builtinId="9" hidden="1"/>
    <cellStyle name="Lien hypertexte visité" xfId="533" builtinId="9" hidden="1"/>
    <cellStyle name="Lien hypertexte visité" xfId="535" builtinId="9" hidden="1"/>
    <cellStyle name="Lien hypertexte visité" xfId="537" builtinId="9" hidden="1"/>
    <cellStyle name="Lien hypertexte visité" xfId="539" builtinId="9" hidden="1"/>
    <cellStyle name="Lien hypertexte visité" xfId="541" builtinId="9" hidden="1"/>
    <cellStyle name="Lien hypertexte visité" xfId="543" builtinId="9" hidden="1"/>
    <cellStyle name="Lien hypertexte visité" xfId="545" builtinId="9" hidden="1"/>
    <cellStyle name="Lien hypertexte visité" xfId="547" builtinId="9" hidden="1"/>
    <cellStyle name="Lien hypertexte visité" xfId="549" builtinId="9" hidden="1"/>
    <cellStyle name="Lien hypertexte visité" xfId="551" builtinId="9" hidden="1"/>
    <cellStyle name="Lien hypertexte visité" xfId="553" builtinId="9" hidden="1"/>
    <cellStyle name="Lien hypertexte visité" xfId="555" builtinId="9" hidden="1"/>
    <cellStyle name="Lien hypertexte visité" xfId="557" builtinId="9" hidden="1"/>
    <cellStyle name="Lien hypertexte visité" xfId="559" builtinId="9" hidden="1"/>
    <cellStyle name="Lien hypertexte visité" xfId="561" builtinId="9" hidden="1"/>
    <cellStyle name="Lien hypertexte visité" xfId="563" builtinId="9" hidden="1"/>
    <cellStyle name="Lien hypertexte visité" xfId="565" builtinId="9" hidden="1"/>
    <cellStyle name="Lien hypertexte visité" xfId="567" builtinId="9" hidden="1"/>
    <cellStyle name="Lien hypertexte visité" xfId="569" builtinId="9" hidden="1"/>
    <cellStyle name="Lien hypertexte visité" xfId="571" builtinId="9" hidden="1"/>
    <cellStyle name="Lien hypertexte visité" xfId="573" builtinId="9" hidden="1"/>
    <cellStyle name="Lien hypertexte visité" xfId="575" builtinId="9" hidden="1"/>
    <cellStyle name="Lien hypertexte visité" xfId="577" builtinId="9" hidden="1"/>
    <cellStyle name="Lien hypertexte visité" xfId="579" builtinId="9" hidden="1"/>
    <cellStyle name="Lien hypertexte visité" xfId="581" builtinId="9" hidden="1"/>
    <cellStyle name="Lien hypertexte visité" xfId="583" builtinId="9" hidden="1"/>
    <cellStyle name="Lien hypertexte visité" xfId="585" builtinId="9" hidden="1"/>
    <cellStyle name="Lien hypertexte visité" xfId="587" builtinId="9" hidden="1"/>
    <cellStyle name="Milliers" xfId="1" builtinId="3"/>
    <cellStyle name="Milliers 2" xfId="590" xr:uid="{01D4D6FE-42BA-407F-8E2D-849B4193B87A}"/>
    <cellStyle name="Milliers 2 2" xfId="606" xr:uid="{5D7C7571-B776-4FE7-BC54-652B5E1607E5}"/>
    <cellStyle name="Milliers 3" xfId="592" xr:uid="{7505EC15-9AAF-4EEA-9237-891566BE0C21}"/>
    <cellStyle name="Monétaire 2" xfId="595" xr:uid="{13FD93A5-2613-42BE-B3A0-F1BC7AF6EEB3}"/>
    <cellStyle name="Monétaire 2 2" xfId="599" xr:uid="{17D53DCB-F936-411A-B261-2714A7E7484C}"/>
    <cellStyle name="Monétaire 3" xfId="597" xr:uid="{19AC412B-66EE-45E0-A05C-3EA7ED8B9053}"/>
    <cellStyle name="Monétaire 4" xfId="593" xr:uid="{FCB157F4-5598-46EE-A2DF-ACC21427DE2A}"/>
    <cellStyle name="Normal" xfId="0" builtinId="0"/>
    <cellStyle name="Normal 2" xfId="594" xr:uid="{F414EDA2-DB12-45BA-A038-A5CA63090B94}"/>
    <cellStyle name="Normal 2 2" xfId="598" xr:uid="{DA6DA4D4-5397-479B-93DB-E48C47A01C65}"/>
    <cellStyle name="Normal 2 2 2" xfId="603" xr:uid="{F03AC46E-491F-4650-AF91-779AB46FC3BD}"/>
    <cellStyle name="Normal 3" xfId="596" xr:uid="{94E819BF-92D9-4A62-A52D-5CBC5B62C41A}"/>
    <cellStyle name="Normal 4" xfId="600" xr:uid="{AA3588B1-2D65-436E-A634-71B47F18EF4B}"/>
    <cellStyle name="Normal 5" xfId="387" xr:uid="{00000000-0005-0000-0000-00004A020000}"/>
    <cellStyle name="Normal 5 2" xfId="604" xr:uid="{4C1700E1-F05A-44AC-BFB8-DD26EC344078}"/>
    <cellStyle name="Normal 7" xfId="602" xr:uid="{928D2ACD-76C1-457E-96AE-CDDA9F3C581C}"/>
    <cellStyle name="Percent 2" xfId="589" xr:uid="{896C9CEC-FFD1-463C-9F8B-0D026C2922E3}"/>
    <cellStyle name="Pourcentage" xfId="2" builtinId="5"/>
    <cellStyle name="Pourcentage 2" xfId="588" xr:uid="{C83FA1A6-6BF1-4A40-8E21-DA7F82EE6D4E}"/>
    <cellStyle name="Pourcentage 2 2" xfId="605" xr:uid="{6DF9477F-E91F-4E41-BF1B-B35EB1CA23D0}"/>
    <cellStyle name="Style 1" xfId="601" xr:uid="{C4681EE8-C67A-4F9F-9C95-039AEA5E77BF}"/>
  </cellStyles>
  <dxfs count="32"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2" formatCode="_ * #,##0.0_)\ _€_ ;_ * \(#,##0.0\)\ _€_ ;_ * &quot;-&quot;??_)\ _€_ ;_ @_ 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72" formatCode="_ * #,##0.0_)\ _€_ ;_ * \(#,##0.0\)\ _€_ ;_ * &quot;-&quot;??_)\ _€_ ;_ @_ 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72" formatCode="_ * #,##0.0_)\ _€_ ;_ * \(#,##0.0\)\ _€_ ;_ * &quot;-&quot;??_)\ _€_ ;_ @_ 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2" formatCode="_ * #,##0.0_)\ _€_ ;_ * \(#,##0.0\)\ _€_ ;_ * &quot;-&quot;??_)\ _€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2" formatCode="_ * #,##0.0_)\ _€_ ;_ * \(#,##0.0\)\ _€_ ;_ * &quot;-&quot;??_)\ _€_ ;_ @_ 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ont>
        <color theme="0"/>
      </font>
      <fill>
        <patternFill patternType="solid">
          <fgColor indexed="64"/>
          <bgColor rgb="FF808080"/>
        </patternFill>
      </fill>
    </dxf>
  </dxfs>
  <tableStyles count="3" defaultTableStyle="TableStyleMedium2" defaultPivotStyle="PivotStyleLight16">
    <tableStyle name="Résultats Observatoire" pivot="0" count="2" xr9:uid="{00000000-0011-0000-FFFF-FFFF00000000}">
      <tableStyleElement type="headerRow" dxfId="31"/>
      <tableStyleElement type="firstRowStripe" dxfId="30"/>
    </tableStyle>
    <tableStyle name="Style de tableau 1" pivot="0" count="2" xr9:uid="{00000000-0011-0000-FFFF-FFFF01000000}">
      <tableStyleElement type="firstRowStripe" dxfId="29"/>
      <tableStyleElement type="secondRowStripe" dxfId="28"/>
    </tableStyle>
    <tableStyle name="Style de tableau 2" pivot="0" count="2" xr9:uid="{00000000-0011-0000-FFFF-FFFF02000000}">
      <tableStyleElement type="firstRowStripe" dxfId="27"/>
      <tableStyleElement type="secondRowStripe" dxfId="26"/>
    </tableStyle>
  </tableStyles>
  <colors>
    <mruColors>
      <color rgb="FFCF1D28"/>
      <color rgb="FF008000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1000000}" name="Table10" displayName="Table10" ref="A3:AE23" totalsRowShown="0">
  <autoFilter ref="A3:AE23" xr:uid="{00000000-0009-0000-0100-00000A000000}"/>
  <sortState xmlns:xlrd2="http://schemas.microsoft.com/office/spreadsheetml/2017/richdata2" ref="A4:AE23">
    <sortCondition ref="A3:A23"/>
  </sortState>
  <tableColumns count="31">
    <tableColumn id="1" xr3:uid="{00000000-0010-0000-0100-000001000000}" name="Société"/>
    <tableColumn id="2" xr3:uid="{00000000-0010-0000-0100-000002000000}" name="Nom du fonds"/>
    <tableColumn id="3" xr3:uid="{00000000-0010-0000-0100-000003000000}" name="Performance annualisée depuis 01/08" dataDxfId="25"/>
    <tableColumn id="4" xr3:uid="{00000000-0010-0000-0100-000004000000}" name="Perf. Totale depuis 01/08" dataDxfId="24"/>
    <tableColumn id="5" xr3:uid="{00000000-0010-0000-0100-000005000000}" name="Volatilité annualisée depuis 01/08" dataDxfId="23"/>
    <tableColumn id="6" xr3:uid="{00000000-0010-0000-0100-000006000000}" name="Max Drawdown depuis 01/08" dataDxfId="22"/>
    <tableColumn id="7" xr3:uid="{00000000-0010-0000-0100-000007000000}" name="Couple Rendement / Risque depuis 01/08" dataDxfId="21"/>
    <tableColumn id="27" xr3:uid="{19102580-40F6-41F2-B22B-C758FF61759C}" name="Performance annualisée 10 ans" dataDxfId="20" dataCellStyle="Pourcentage"/>
    <tableColumn id="28" xr3:uid="{15C9ABD1-D5AC-4A50-8E75-5ED8370A4BC8}" name="Volatilité annualisée 10 ans" dataDxfId="19" dataCellStyle="Pourcentage"/>
    <tableColumn id="29" xr3:uid="{16D0A07C-4CB6-4E60-9983-63DD28BB6332}" name="Max Drawdown 10 ans" dataDxfId="18" dataCellStyle="Pourcentage"/>
    <tableColumn id="30" xr3:uid="{43A491B2-45AD-41F1-B17C-EB566ECD2D20}" name="Couple Rendement Risque 10 ans" dataDxfId="17" dataCellStyle="Milliers"/>
    <tableColumn id="8" xr3:uid="{00000000-0010-0000-0100-000008000000}" name="Performance annualisée 5 ans" dataDxfId="16"/>
    <tableColumn id="9" xr3:uid="{00000000-0010-0000-0100-000009000000}" name="Volatilité annualisée 5 ans" dataDxfId="15"/>
    <tableColumn id="10" xr3:uid="{00000000-0010-0000-0100-00000A000000}" name="Max Drawdown 5 ans" dataDxfId="14"/>
    <tableColumn id="11" xr3:uid="{00000000-0010-0000-0100-00000B000000}" name="Couple Rendement Risque 5 ans" dataDxfId="13"/>
    <tableColumn id="12" xr3:uid="{00000000-0010-0000-0100-00000C000000}" name="Performance annualisée 3 ans" dataDxfId="12"/>
    <tableColumn id="13" xr3:uid="{00000000-0010-0000-0100-00000D000000}" name="Volatilité annualisée 3 ans" dataDxfId="11"/>
    <tableColumn id="14" xr3:uid="{00000000-0010-0000-0100-00000E000000}" name="Max Drawdown 3 ans" dataDxfId="10"/>
    <tableColumn id="15" xr3:uid="{00000000-0010-0000-0100-00000F000000}" name="Couple Rendement Risque 3 ans" dataDxfId="9"/>
    <tableColumn id="16" xr3:uid="{00000000-0010-0000-0100-000010000000}" name="Performance annualisée 1 an" dataDxfId="8"/>
    <tableColumn id="17" xr3:uid="{00000000-0010-0000-0100-000011000000}" name="Volatilité annualisée 1 an" dataDxfId="7"/>
    <tableColumn id="18" xr3:uid="{00000000-0010-0000-0100-000012000000}" name="Max Drawdown 1 an" dataDxfId="6"/>
    <tableColumn id="19" xr3:uid="{00000000-0010-0000-0100-000013000000}" name="Couple Rendement Risque 1 an" dataDxfId="5"/>
    <tableColumn id="20" xr3:uid="{00000000-0010-0000-0100-000014000000}" name="Date de recommandation du fonds"/>
    <tableColumn id="24" xr3:uid="{C859B55E-D02A-483B-B25B-DB6278133A9D}" name="Article SFDR (6,8 ou 9)" dataDxfId="4" dataCellStyle="Milliers"/>
    <tableColumn id="26" xr3:uid="{E3E823E7-A393-4BE7-8230-3A9A7B70F5E5}" name="label ISR (oui/non)" dataDxfId="3" dataCellStyle="Milliers"/>
    <tableColumn id="25" xr3:uid="{A1EF47FB-89D5-44D3-ABFF-C0C46D662E61}" name="label Finansol (oui/non)" dataDxfId="2" dataCellStyle="Milliers"/>
    <tableColumn id="22" xr3:uid="{00000000-0010-0000-0100-000016000000}" name="label Greenfin (oui/non)"/>
    <tableColumn id="23" xr3:uid="{00000000-0010-0000-0100-000017000000}" name="label CIES (oui/non)"/>
    <tableColumn id="31" xr3:uid="{F515E1DB-EEC0-403C-86F3-FC60CE7547BD}" name="label France Relance (oui/non)" dataDxfId="1"/>
    <tableColumn id="32" xr3:uid="{94CF1068-14AD-4999-970A-FD84D0371AA2}" name="Type" dataDxfId="0"/>
  </tableColumns>
  <tableStyleInfo name="Résultats Observatoire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008000"/>
    <pageSetUpPr fitToPage="1"/>
  </sheetPr>
  <dimension ref="A1:AE52"/>
  <sheetViews>
    <sheetView showGridLines="0" tabSelected="1" zoomScale="70" zoomScaleNormal="70" workbookViewId="0">
      <pane xSplit="1" topLeftCell="B1" activePane="topRight" state="frozenSplit"/>
      <selection pane="topRight"/>
    </sheetView>
  </sheetViews>
  <sheetFormatPr baseColWidth="10" defaultColWidth="10.625" defaultRowHeight="15.75"/>
  <cols>
    <col min="1" max="1" width="16.625" style="2" customWidth="1"/>
    <col min="2" max="2" width="35.625" style="2" customWidth="1"/>
    <col min="3" max="4" width="13.125" style="2" customWidth="1"/>
    <col min="5" max="6" width="13.125" style="5" customWidth="1"/>
    <col min="7" max="29" width="13.125" style="2" customWidth="1"/>
    <col min="30" max="16384" width="10.625" style="2"/>
  </cols>
  <sheetData>
    <row r="1" spans="1:31" s="7" customFormat="1" ht="21">
      <c r="A1" s="16" t="s">
        <v>32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s="1" customFormat="1" ht="21">
      <c r="A2" s="15" t="s">
        <v>14</v>
      </c>
      <c r="B2" s="17" t="s">
        <v>15</v>
      </c>
      <c r="C2" s="18">
        <v>45838</v>
      </c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1" s="1" customFormat="1" ht="80.099999999999994" customHeight="1">
      <c r="A3" s="9" t="s">
        <v>0</v>
      </c>
      <c r="B3" s="9" t="s">
        <v>1</v>
      </c>
      <c r="C3" s="9" t="s">
        <v>66</v>
      </c>
      <c r="D3" s="9" t="s">
        <v>56</v>
      </c>
      <c r="E3" s="9" t="s">
        <v>4</v>
      </c>
      <c r="F3" s="9" t="s">
        <v>5</v>
      </c>
      <c r="G3" s="9" t="s">
        <v>12</v>
      </c>
      <c r="H3" s="9" t="s">
        <v>16</v>
      </c>
      <c r="I3" s="9" t="s">
        <v>57</v>
      </c>
      <c r="J3" s="9" t="s">
        <v>58</v>
      </c>
      <c r="K3" s="9" t="s">
        <v>17</v>
      </c>
      <c r="L3" s="9" t="s">
        <v>7</v>
      </c>
      <c r="M3" s="9" t="s">
        <v>59</v>
      </c>
      <c r="N3" s="9" t="s">
        <v>60</v>
      </c>
      <c r="O3" s="9" t="s">
        <v>10</v>
      </c>
      <c r="P3" s="9" t="s">
        <v>8</v>
      </c>
      <c r="Q3" s="9" t="s">
        <v>61</v>
      </c>
      <c r="R3" s="9" t="s">
        <v>62</v>
      </c>
      <c r="S3" s="9" t="s">
        <v>63</v>
      </c>
      <c r="T3" s="9" t="s">
        <v>13</v>
      </c>
      <c r="U3" s="9" t="s">
        <v>64</v>
      </c>
      <c r="V3" s="9" t="s">
        <v>65</v>
      </c>
      <c r="W3" s="9" t="s">
        <v>11</v>
      </c>
      <c r="X3" s="9" t="s">
        <v>6</v>
      </c>
      <c r="Y3" s="9" t="s">
        <v>68</v>
      </c>
      <c r="Z3" s="9" t="s">
        <v>69</v>
      </c>
      <c r="AA3" s="9" t="s">
        <v>70</v>
      </c>
      <c r="AB3" s="9" t="s">
        <v>71</v>
      </c>
      <c r="AC3" s="9" t="s">
        <v>72</v>
      </c>
      <c r="AD3" s="9" t="s">
        <v>73</v>
      </c>
      <c r="AE3" s="9" t="s">
        <v>9</v>
      </c>
    </row>
    <row r="4" spans="1:31" s="7" customFormat="1" ht="21.75" customHeight="1">
      <c r="A4" s="10" t="s">
        <v>36</v>
      </c>
      <c r="B4" s="11" t="s">
        <v>42</v>
      </c>
      <c r="C4" s="19">
        <v>3.2795011541574492E-2</v>
      </c>
      <c r="D4" s="19">
        <v>0.75878895814781844</v>
      </c>
      <c r="E4" s="19">
        <v>3.0643654346863482E-2</v>
      </c>
      <c r="F4" s="19">
        <v>0.18590843183996472</v>
      </c>
      <c r="G4" s="30">
        <v>1.0702056344311692</v>
      </c>
      <c r="H4" s="19">
        <v>1.3571681365896815E-2</v>
      </c>
      <c r="I4" s="19">
        <v>3.0834485039585875E-2</v>
      </c>
      <c r="J4" s="19">
        <v>0.18590843183996472</v>
      </c>
      <c r="K4" s="30">
        <v>0.44014619827356427</v>
      </c>
      <c r="L4" s="19">
        <v>4.6342046784590973E-3</v>
      </c>
      <c r="M4" s="19">
        <v>3.3574263937217852E-2</v>
      </c>
      <c r="N4" s="19">
        <v>0.18590843183996472</v>
      </c>
      <c r="O4" s="30">
        <v>0.13802848178964763</v>
      </c>
      <c r="P4" s="19">
        <v>4.3436968048397473E-2</v>
      </c>
      <c r="Q4" s="19">
        <v>3.5556813345140527E-2</v>
      </c>
      <c r="R4" s="19">
        <v>9.5258644234445841E-2</v>
      </c>
      <c r="S4" s="30">
        <v>1.2216215110945512</v>
      </c>
      <c r="T4" s="19">
        <v>6.0846041809076157E-2</v>
      </c>
      <c r="U4" s="19">
        <v>2.1549512762798428E-2</v>
      </c>
      <c r="V4" s="19">
        <v>1.9028389623103312E-2</v>
      </c>
      <c r="W4" s="30">
        <v>2.8235460578076972</v>
      </c>
      <c r="X4" s="22">
        <v>43281</v>
      </c>
      <c r="Y4" s="23">
        <v>8</v>
      </c>
      <c r="Z4" s="23" t="s">
        <v>54</v>
      </c>
      <c r="AA4" s="23" t="s">
        <v>52</v>
      </c>
      <c r="AB4" s="23" t="s">
        <v>54</v>
      </c>
      <c r="AC4" s="23" t="s">
        <v>54</v>
      </c>
      <c r="AD4" s="23" t="s">
        <v>52</v>
      </c>
      <c r="AE4" s="23" t="s">
        <v>23</v>
      </c>
    </row>
    <row r="5" spans="1:31" s="7" customFormat="1" ht="21.75" customHeight="1">
      <c r="A5" s="10" t="s">
        <v>18</v>
      </c>
      <c r="B5" s="11" t="s">
        <v>26</v>
      </c>
      <c r="C5" s="19">
        <v>3.8296286829143877E-2</v>
      </c>
      <c r="D5" s="19">
        <v>0.93011713321421485</v>
      </c>
      <c r="E5" s="19">
        <v>3.1256866972740195E-2</v>
      </c>
      <c r="F5" s="19">
        <v>0.12268388545760806</v>
      </c>
      <c r="G5" s="30">
        <v>1.2252119466273736</v>
      </c>
      <c r="H5" s="19">
        <v>2.076672481692543E-2</v>
      </c>
      <c r="I5" s="19">
        <v>2.7757182651361522E-2</v>
      </c>
      <c r="J5" s="19">
        <v>0.12268388545760806</v>
      </c>
      <c r="K5" s="30">
        <v>0.74815679522528189</v>
      </c>
      <c r="L5" s="19">
        <v>2.4368322514179308E-2</v>
      </c>
      <c r="M5" s="19">
        <v>3.0610813666781284E-2</v>
      </c>
      <c r="N5" s="19">
        <v>0.12268388545760806</v>
      </c>
      <c r="O5" s="30">
        <v>0.79606908785386854</v>
      </c>
      <c r="P5" s="19">
        <v>7.0232881972327466E-2</v>
      </c>
      <c r="Q5" s="19">
        <v>3.2462347143863195E-2</v>
      </c>
      <c r="R5" s="19">
        <v>3.7987932520625461E-2</v>
      </c>
      <c r="S5" s="30">
        <v>2.1635182958606416</v>
      </c>
      <c r="T5" s="19">
        <v>7.1168125981879715E-2</v>
      </c>
      <c r="U5" s="19">
        <v>2.3555359645174852E-2</v>
      </c>
      <c r="V5" s="19">
        <v>2.0051306214334246E-2</v>
      </c>
      <c r="W5" s="30">
        <v>3.0213134952689207</v>
      </c>
      <c r="X5" s="22">
        <v>41640</v>
      </c>
      <c r="Y5" s="23">
        <v>8</v>
      </c>
      <c r="Z5" s="28" t="s">
        <v>54</v>
      </c>
      <c r="AA5" s="28" t="s">
        <v>54</v>
      </c>
      <c r="AB5" s="28" t="s">
        <v>54</v>
      </c>
      <c r="AC5" s="28" t="s">
        <v>54</v>
      </c>
      <c r="AD5" s="28" t="s">
        <v>54</v>
      </c>
      <c r="AE5" s="28" t="s">
        <v>23</v>
      </c>
    </row>
    <row r="6" spans="1:31" s="7" customFormat="1" ht="21.75" customHeight="1">
      <c r="A6" s="10" t="s">
        <v>74</v>
      </c>
      <c r="B6" s="11" t="s">
        <v>75</v>
      </c>
      <c r="C6" s="12">
        <v>3.0421807895073316E-2</v>
      </c>
      <c r="D6" s="12">
        <v>0.68939828080229226</v>
      </c>
      <c r="E6" s="12">
        <v>3.8455843953487293E-2</v>
      </c>
      <c r="F6" s="12">
        <v>0.21491095683670391</v>
      </c>
      <c r="G6" s="31">
        <v>0.79108413098068475</v>
      </c>
      <c r="H6" s="12">
        <v>5.9564294236691406E-3</v>
      </c>
      <c r="I6" s="12">
        <v>4.180907073163425E-2</v>
      </c>
      <c r="J6" s="12">
        <v>0.21491095683670391</v>
      </c>
      <c r="K6" s="31">
        <v>0.14246739569751526</v>
      </c>
      <c r="L6" s="12">
        <v>-1.6580319956928102E-2</v>
      </c>
      <c r="M6" s="12">
        <v>5.0627654781712654E-2</v>
      </c>
      <c r="N6" s="12">
        <v>0.21491095683670391</v>
      </c>
      <c r="O6" s="31">
        <v>-0.32749531907840068</v>
      </c>
      <c r="P6" s="12">
        <v>1.8892383185269646E-2</v>
      </c>
      <c r="Q6" s="12">
        <v>5.6650176607510712E-2</v>
      </c>
      <c r="R6" s="12">
        <v>0.10985626283367547</v>
      </c>
      <c r="S6" s="31">
        <v>0.33349204392003401</v>
      </c>
      <c r="T6" s="12">
        <v>4.6535953897568927E-2</v>
      </c>
      <c r="U6" s="12">
        <v>3.7513374619475563E-2</v>
      </c>
      <c r="V6" s="12">
        <v>3.3749578130273371E-2</v>
      </c>
      <c r="W6" s="31">
        <v>1.2405163323645421</v>
      </c>
      <c r="X6" s="22">
        <v>44561</v>
      </c>
      <c r="Y6" s="23">
        <v>6</v>
      </c>
      <c r="Z6" s="23" t="s">
        <v>54</v>
      </c>
      <c r="AA6" s="23" t="s">
        <v>52</v>
      </c>
      <c r="AB6" s="23" t="s">
        <v>54</v>
      </c>
      <c r="AC6" s="23" t="s">
        <v>54</v>
      </c>
      <c r="AD6" s="23" t="s">
        <v>52</v>
      </c>
      <c r="AE6" s="23" t="s">
        <v>23</v>
      </c>
    </row>
    <row r="7" spans="1:31" s="7" customFormat="1" ht="21.75" customHeight="1">
      <c r="A7" s="10" t="s">
        <v>19</v>
      </c>
      <c r="B7" s="11" t="s">
        <v>27</v>
      </c>
      <c r="C7" s="19">
        <v>2.0523409723396169E-2</v>
      </c>
      <c r="D7" s="19">
        <v>0.42685835753809198</v>
      </c>
      <c r="E7" s="19">
        <v>2.8694602827027356E-2</v>
      </c>
      <c r="F7" s="19">
        <v>0.14539115504906067</v>
      </c>
      <c r="G7" s="30">
        <v>0.71523588763756063</v>
      </c>
      <c r="H7" s="19">
        <v>1.2667650400746133E-3</v>
      </c>
      <c r="I7" s="19">
        <v>2.9025505345168935E-2</v>
      </c>
      <c r="J7" s="19">
        <v>0.14539115504906067</v>
      </c>
      <c r="K7" s="30">
        <v>4.3643169171745579E-2</v>
      </c>
      <c r="L7" s="19">
        <v>-6.5313492257584871E-3</v>
      </c>
      <c r="M7" s="19">
        <v>3.7343473096590883E-2</v>
      </c>
      <c r="N7" s="19">
        <v>0.14408442790009818</v>
      </c>
      <c r="O7" s="30">
        <v>-0.17489935145734314</v>
      </c>
      <c r="P7" s="19">
        <v>1.952500628295728E-2</v>
      </c>
      <c r="Q7" s="19">
        <v>4.26449871970591E-2</v>
      </c>
      <c r="R7" s="19">
        <v>7.9181272718178194E-2</v>
      </c>
      <c r="S7" s="30">
        <v>0.45784997408332606</v>
      </c>
      <c r="T7" s="19">
        <v>5.0018957842512313E-2</v>
      </c>
      <c r="U7" s="19">
        <v>2.9964452552772251E-2</v>
      </c>
      <c r="V7" s="19">
        <v>2.2426723531714803E-2</v>
      </c>
      <c r="W7" s="30">
        <v>1.6692765454139644</v>
      </c>
      <c r="X7" s="22">
        <v>41640</v>
      </c>
      <c r="Y7" s="23">
        <v>8</v>
      </c>
      <c r="Z7" s="28" t="s">
        <v>54</v>
      </c>
      <c r="AA7" s="28" t="s">
        <v>54</v>
      </c>
      <c r="AB7" s="28" t="s">
        <v>54</v>
      </c>
      <c r="AC7" s="28" t="s">
        <v>54</v>
      </c>
      <c r="AD7" s="28" t="s">
        <v>54</v>
      </c>
      <c r="AE7" s="28" t="s">
        <v>21</v>
      </c>
    </row>
    <row r="8" spans="1:31" s="7" customFormat="1" ht="21.75" customHeight="1">
      <c r="A8" s="10" t="s">
        <v>24</v>
      </c>
      <c r="B8" s="11" t="s">
        <v>78</v>
      </c>
      <c r="C8" s="12">
        <v>2.3837046230700043E-2</v>
      </c>
      <c r="D8" s="12">
        <v>0.51013296799443797</v>
      </c>
      <c r="E8" s="12">
        <v>1.704625279549711E-2</v>
      </c>
      <c r="F8" s="12">
        <v>7.8572069243877607E-2</v>
      </c>
      <c r="G8" s="30">
        <v>1.398374558718076</v>
      </c>
      <c r="H8" s="12">
        <v>1.4839903892815531E-2</v>
      </c>
      <c r="I8" s="12">
        <v>1.5948669071379772E-2</v>
      </c>
      <c r="J8" s="12">
        <v>7.8572069243877607E-2</v>
      </c>
      <c r="K8" s="30">
        <v>0.93047914069808224</v>
      </c>
      <c r="L8" s="12">
        <v>2.2808069778159856E-2</v>
      </c>
      <c r="M8" s="12">
        <v>1.7106207468279615E-2</v>
      </c>
      <c r="N8" s="12">
        <v>7.8572069243877607E-2</v>
      </c>
      <c r="O8" s="30">
        <v>1.3333212414530409</v>
      </c>
      <c r="P8" s="12">
        <v>5.0800518110747594E-2</v>
      </c>
      <c r="Q8" s="12">
        <v>1.7287819283064689E-2</v>
      </c>
      <c r="R8" s="12">
        <v>2.0805624168725789E-2</v>
      </c>
      <c r="S8" s="30">
        <v>2.9385151058648709</v>
      </c>
      <c r="T8" s="12">
        <v>4.6191294425008467E-2</v>
      </c>
      <c r="U8" s="12">
        <v>9.7206563613922714E-3</v>
      </c>
      <c r="V8" s="12">
        <v>5.4298833365777613E-3</v>
      </c>
      <c r="W8" s="30">
        <v>4.7518699054589941</v>
      </c>
      <c r="X8" s="22">
        <v>41640</v>
      </c>
      <c r="Y8" s="23">
        <v>8</v>
      </c>
      <c r="Z8" s="28" t="s">
        <v>54</v>
      </c>
      <c r="AA8" s="28" t="s">
        <v>52</v>
      </c>
      <c r="AB8" s="28" t="s">
        <v>54</v>
      </c>
      <c r="AC8" s="28" t="s">
        <v>54</v>
      </c>
      <c r="AD8" s="28" t="s">
        <v>52</v>
      </c>
      <c r="AE8" s="28" t="s">
        <v>28</v>
      </c>
    </row>
    <row r="9" spans="1:31" s="7" customFormat="1" ht="21.75" customHeight="1">
      <c r="A9" s="10" t="s">
        <v>67</v>
      </c>
      <c r="B9" s="11" t="s">
        <v>43</v>
      </c>
      <c r="C9" s="12" t="s">
        <v>52</v>
      </c>
      <c r="D9" s="12" t="s">
        <v>52</v>
      </c>
      <c r="E9" s="12" t="s">
        <v>52</v>
      </c>
      <c r="F9" s="12" t="s">
        <v>52</v>
      </c>
      <c r="G9" s="30" t="s">
        <v>52</v>
      </c>
      <c r="H9" s="12">
        <v>3.5231214978508341E-3</v>
      </c>
      <c r="I9" s="12">
        <v>2.3017133803561216E-2</v>
      </c>
      <c r="J9" s="12">
        <v>0.11271530543630054</v>
      </c>
      <c r="K9" s="30">
        <v>0.15306516996941366</v>
      </c>
      <c r="L9" s="12">
        <v>-3.3577128668982326E-4</v>
      </c>
      <c r="M9" s="12">
        <v>2.8689913829102295E-2</v>
      </c>
      <c r="N9" s="12">
        <v>0.11162204561295228</v>
      </c>
      <c r="O9" s="30">
        <v>-1.1703460968545179E-2</v>
      </c>
      <c r="P9" s="12">
        <v>2.0133392764134506E-2</v>
      </c>
      <c r="Q9" s="12">
        <v>3.2748608549828855E-2</v>
      </c>
      <c r="R9" s="12">
        <v>6.5660569766861215E-2</v>
      </c>
      <c r="S9" s="30">
        <v>0.61478620483983049</v>
      </c>
      <c r="T9" s="12">
        <v>5.0283906301522796E-2</v>
      </c>
      <c r="U9" s="12">
        <v>2.396964933355325E-2</v>
      </c>
      <c r="V9" s="12">
        <v>1.6952281645957603E-2</v>
      </c>
      <c r="W9" s="30">
        <v>2.0978156835667288</v>
      </c>
      <c r="X9" s="22">
        <v>41640</v>
      </c>
      <c r="Y9" s="23">
        <v>8</v>
      </c>
      <c r="Z9" s="28" t="s">
        <v>54</v>
      </c>
      <c r="AA9" s="28" t="s">
        <v>54</v>
      </c>
      <c r="AB9" s="28" t="s">
        <v>54</v>
      </c>
      <c r="AC9" s="28" t="s">
        <v>54</v>
      </c>
      <c r="AD9" s="28" t="s">
        <v>54</v>
      </c>
      <c r="AE9" s="28" t="s">
        <v>21</v>
      </c>
    </row>
    <row r="10" spans="1:31" s="7" customFormat="1" ht="21.75" customHeight="1">
      <c r="A10" s="10" t="s">
        <v>25</v>
      </c>
      <c r="B10" s="11" t="s">
        <v>29</v>
      </c>
      <c r="C10" s="12">
        <v>3.3541864531389631E-2</v>
      </c>
      <c r="D10" s="12">
        <v>0.78117647058823536</v>
      </c>
      <c r="E10" s="12">
        <v>2.4673697985538957E-2</v>
      </c>
      <c r="F10" s="12">
        <v>0.11860465116279066</v>
      </c>
      <c r="G10" s="30">
        <v>1.359417812078604</v>
      </c>
      <c r="H10" s="12">
        <v>1.975864600986954E-2</v>
      </c>
      <c r="I10" s="12">
        <v>2.7272475889288512E-2</v>
      </c>
      <c r="J10" s="12">
        <v>0.11860465116279066</v>
      </c>
      <c r="K10" s="30">
        <v>0.72449036494079033</v>
      </c>
      <c r="L10" s="12">
        <v>3.481507673629114E-2</v>
      </c>
      <c r="M10" s="12">
        <v>2.5643209797845321E-2</v>
      </c>
      <c r="N10" s="12">
        <v>0.11860465116279066</v>
      </c>
      <c r="O10" s="30">
        <v>1.3576723433123605</v>
      </c>
      <c r="P10" s="12">
        <v>7.8050055530676676E-2</v>
      </c>
      <c r="Q10" s="12">
        <v>2.7193394328336475E-2</v>
      </c>
      <c r="R10" s="12">
        <v>5.3993694167104561E-2</v>
      </c>
      <c r="S10" s="30">
        <v>2.8701843759661063</v>
      </c>
      <c r="T10" s="12">
        <v>7.9814270856573888E-2</v>
      </c>
      <c r="U10" s="12">
        <v>2.4688816693325035E-2</v>
      </c>
      <c r="V10" s="12">
        <v>2.0741566768887644E-2</v>
      </c>
      <c r="W10" s="30">
        <v>3.2328107032425244</v>
      </c>
      <c r="X10" s="22">
        <v>42005</v>
      </c>
      <c r="Y10" s="23">
        <v>8</v>
      </c>
      <c r="Z10" s="28" t="s">
        <v>54</v>
      </c>
      <c r="AA10" s="28" t="s">
        <v>52</v>
      </c>
      <c r="AB10" s="28" t="s">
        <v>54</v>
      </c>
      <c r="AC10" s="28" t="s">
        <v>54</v>
      </c>
      <c r="AD10" s="28" t="s">
        <v>52</v>
      </c>
      <c r="AE10" s="28" t="s">
        <v>23</v>
      </c>
    </row>
    <row r="11" spans="1:31" s="7" customFormat="1" ht="21.75" customHeight="1">
      <c r="A11" s="10" t="s">
        <v>37</v>
      </c>
      <c r="B11" s="11" t="s">
        <v>82</v>
      </c>
      <c r="C11" s="12" t="s">
        <v>52</v>
      </c>
      <c r="D11" s="12" t="s">
        <v>52</v>
      </c>
      <c r="E11" s="12" t="s">
        <v>52</v>
      </c>
      <c r="F11" s="12" t="s">
        <v>52</v>
      </c>
      <c r="G11" s="30" t="s">
        <v>52</v>
      </c>
      <c r="H11" s="12">
        <v>1.2142312961714863E-2</v>
      </c>
      <c r="I11" s="12">
        <v>2.487845080278037E-2</v>
      </c>
      <c r="J11" s="12">
        <v>0.14814814814814825</v>
      </c>
      <c r="K11" s="30">
        <v>0.48806547714610349</v>
      </c>
      <c r="L11" s="12">
        <v>1.2667872067162023E-2</v>
      </c>
      <c r="M11" s="12">
        <v>3.1383875312765784E-2</v>
      </c>
      <c r="N11" s="12">
        <v>0.14814814814814825</v>
      </c>
      <c r="O11" s="30">
        <v>0.40364269679624959</v>
      </c>
      <c r="P11" s="12">
        <v>4.8931785904899217E-2</v>
      </c>
      <c r="Q11" s="12">
        <v>3.4206597661920898E-2</v>
      </c>
      <c r="R11" s="12">
        <v>7.3539818191715303E-2</v>
      </c>
      <c r="S11" s="30">
        <v>1.4304780144612435</v>
      </c>
      <c r="T11" s="12">
        <v>6.5390656571780115E-2</v>
      </c>
      <c r="U11" s="12">
        <v>3.0048666257895956E-2</v>
      </c>
      <c r="V11" s="12">
        <v>1.9540742944998253E-2</v>
      </c>
      <c r="W11" s="30">
        <v>2.1761583695781259</v>
      </c>
      <c r="X11" s="22">
        <v>45291</v>
      </c>
      <c r="Y11" s="23">
        <v>8</v>
      </c>
      <c r="Z11" s="28" t="s">
        <v>53</v>
      </c>
      <c r="AA11" s="28" t="s">
        <v>52</v>
      </c>
      <c r="AB11" s="28" t="s">
        <v>54</v>
      </c>
      <c r="AC11" s="28" t="s">
        <v>54</v>
      </c>
      <c r="AD11" s="28" t="s">
        <v>52</v>
      </c>
      <c r="AE11" s="28" t="s">
        <v>23</v>
      </c>
    </row>
    <row r="12" spans="1:31" s="7" customFormat="1" ht="21.75" customHeight="1">
      <c r="A12" s="10" t="s">
        <v>76</v>
      </c>
      <c r="B12" s="11" t="s">
        <v>81</v>
      </c>
      <c r="C12" s="12" t="s">
        <v>52</v>
      </c>
      <c r="D12" s="12" t="s">
        <v>52</v>
      </c>
      <c r="E12" s="12" t="s">
        <v>52</v>
      </c>
      <c r="F12" s="12" t="s">
        <v>52</v>
      </c>
      <c r="G12" s="30" t="s">
        <v>52</v>
      </c>
      <c r="H12" s="12">
        <v>1.061961084129015E-2</v>
      </c>
      <c r="I12" s="12">
        <v>9.9226644590508697E-3</v>
      </c>
      <c r="J12" s="12">
        <v>5.7805433907871094E-2</v>
      </c>
      <c r="K12" s="30">
        <v>1.070237826252763</v>
      </c>
      <c r="L12" s="12">
        <v>2.0651882485653639E-2</v>
      </c>
      <c r="M12" s="12">
        <v>8.689054719097894E-3</v>
      </c>
      <c r="N12" s="12">
        <v>4.8251530362157263E-2</v>
      </c>
      <c r="O12" s="30">
        <v>2.3767697584251994</v>
      </c>
      <c r="P12" s="12">
        <v>4.0521474770207622E-2</v>
      </c>
      <c r="Q12" s="12">
        <v>7.9931841307424572E-3</v>
      </c>
      <c r="R12" s="12">
        <v>1.4797177801087339E-2</v>
      </c>
      <c r="S12" s="30">
        <v>5.0695034803913286</v>
      </c>
      <c r="T12" s="12">
        <v>4.0293658215816208E-2</v>
      </c>
      <c r="U12" s="12">
        <v>4.9611931614037194E-3</v>
      </c>
      <c r="V12" s="12">
        <v>1.9422194189779836E-3</v>
      </c>
      <c r="W12" s="30">
        <v>8.1217676685693743</v>
      </c>
      <c r="X12" s="22" t="s">
        <v>52</v>
      </c>
      <c r="Y12" s="23">
        <v>6</v>
      </c>
      <c r="Z12" s="28" t="s">
        <v>22</v>
      </c>
      <c r="AA12" s="28" t="s">
        <v>22</v>
      </c>
      <c r="AB12" s="28" t="s">
        <v>22</v>
      </c>
      <c r="AC12" s="28" t="s">
        <v>22</v>
      </c>
      <c r="AD12" s="28" t="s">
        <v>22</v>
      </c>
      <c r="AE12" s="28" t="s">
        <v>21</v>
      </c>
    </row>
    <row r="13" spans="1:31" s="7" customFormat="1" ht="21.75" customHeight="1">
      <c r="A13" s="10" t="s">
        <v>33</v>
      </c>
      <c r="B13" s="11" t="s">
        <v>44</v>
      </c>
      <c r="C13" s="12">
        <v>2.8165515235742067E-2</v>
      </c>
      <c r="D13" s="12">
        <v>0.62582646174836132</v>
      </c>
      <c r="E13" s="12">
        <v>4.486036151679252E-2</v>
      </c>
      <c r="F13" s="12">
        <v>0.23004953219592741</v>
      </c>
      <c r="G13" s="30">
        <v>0.62784860138050624</v>
      </c>
      <c r="H13" s="12">
        <v>7.497727325632253E-3</v>
      </c>
      <c r="I13" s="12">
        <v>5.0074723232439111E-2</v>
      </c>
      <c r="J13" s="12">
        <v>0.23004953219592741</v>
      </c>
      <c r="K13" s="30">
        <v>0.14973077915636127</v>
      </c>
      <c r="L13" s="12">
        <v>-1.9410929610553129E-2</v>
      </c>
      <c r="M13" s="12">
        <v>6.1381706695027669E-2</v>
      </c>
      <c r="N13" s="12">
        <v>0.23004953219592741</v>
      </c>
      <c r="O13" s="30">
        <v>-0.31623313615236354</v>
      </c>
      <c r="P13" s="12">
        <v>1.658434068192749E-2</v>
      </c>
      <c r="Q13" s="12">
        <v>6.5167196373367334E-2</v>
      </c>
      <c r="R13" s="12">
        <v>0.13801601971657426</v>
      </c>
      <c r="S13" s="30">
        <v>0.254489092747056</v>
      </c>
      <c r="T13" s="12">
        <v>3.7545773074612709E-2</v>
      </c>
      <c r="U13" s="12">
        <v>4.4630518688648223E-2</v>
      </c>
      <c r="V13" s="12">
        <v>5.0688252798483727E-2</v>
      </c>
      <c r="W13" s="30">
        <v>0.8412578248650846</v>
      </c>
      <c r="X13" s="22">
        <v>41820</v>
      </c>
      <c r="Y13" s="23">
        <v>8</v>
      </c>
      <c r="Z13" s="28" t="s">
        <v>54</v>
      </c>
      <c r="AA13" s="28" t="s">
        <v>52</v>
      </c>
      <c r="AB13" s="28" t="s">
        <v>54</v>
      </c>
      <c r="AC13" s="28" t="s">
        <v>54</v>
      </c>
      <c r="AD13" s="28" t="s">
        <v>52</v>
      </c>
      <c r="AE13" s="28" t="s">
        <v>23</v>
      </c>
    </row>
    <row r="14" spans="1:31" s="7" customFormat="1" ht="21.75" customHeight="1">
      <c r="A14" s="10" t="s">
        <v>34</v>
      </c>
      <c r="B14" s="11" t="s">
        <v>80</v>
      </c>
      <c r="C14" s="12">
        <v>1.783007852965901E-2</v>
      </c>
      <c r="D14" s="12">
        <v>0.36238240938708577</v>
      </c>
      <c r="E14" s="12">
        <v>1.6492526387866645E-2</v>
      </c>
      <c r="F14" s="12">
        <v>0.10911982171253172</v>
      </c>
      <c r="G14" s="30">
        <v>1.0811005003318586</v>
      </c>
      <c r="H14" s="12">
        <v>1.1638915744959455E-2</v>
      </c>
      <c r="I14" s="12">
        <v>1.2269932817287145E-2</v>
      </c>
      <c r="J14" s="12">
        <v>6.7131580964058579E-2</v>
      </c>
      <c r="K14" s="30">
        <v>0.94857208415691985</v>
      </c>
      <c r="L14" s="12">
        <v>1.8615644054015057E-2</v>
      </c>
      <c r="M14" s="12">
        <v>1.4641303756837518E-2</v>
      </c>
      <c r="N14" s="12">
        <v>6.7131580964058579E-2</v>
      </c>
      <c r="O14" s="30">
        <v>1.2714471582028011</v>
      </c>
      <c r="P14" s="12">
        <v>4.1664434879929546E-2</v>
      </c>
      <c r="Q14" s="12">
        <v>1.6236035412023529E-2</v>
      </c>
      <c r="R14" s="12">
        <v>3.3888888888888857E-2</v>
      </c>
      <c r="S14" s="30">
        <v>2.5661704857501801</v>
      </c>
      <c r="T14" s="12">
        <v>5.7483086876035872E-2</v>
      </c>
      <c r="U14" s="12">
        <v>1.1138640271948672E-2</v>
      </c>
      <c r="V14" s="12">
        <v>6.4185778162410669E-3</v>
      </c>
      <c r="W14" s="30">
        <v>5.1606915631165613</v>
      </c>
      <c r="X14" s="22">
        <v>43465</v>
      </c>
      <c r="Y14" s="23">
        <v>8</v>
      </c>
      <c r="Z14" s="28" t="s">
        <v>53</v>
      </c>
      <c r="AA14" s="28" t="s">
        <v>52</v>
      </c>
      <c r="AB14" s="28" t="s">
        <v>54</v>
      </c>
      <c r="AC14" s="28" t="s">
        <v>54</v>
      </c>
      <c r="AD14" s="28" t="s">
        <v>52</v>
      </c>
      <c r="AE14" s="28" t="s">
        <v>23</v>
      </c>
    </row>
    <row r="15" spans="1:31" s="7" customFormat="1" ht="21.75" customHeight="1">
      <c r="A15" s="10" t="s">
        <v>51</v>
      </c>
      <c r="B15" s="11" t="s">
        <v>55</v>
      </c>
      <c r="C15" s="12">
        <v>2.8610442210197373E-2</v>
      </c>
      <c r="D15" s="12">
        <v>0.63818108279886765</v>
      </c>
      <c r="E15" s="12">
        <v>4.0641058842928443E-2</v>
      </c>
      <c r="F15" s="12">
        <v>0.21055569337633359</v>
      </c>
      <c r="G15" s="30">
        <v>0.703978760021298</v>
      </c>
      <c r="H15" s="12">
        <v>3.3265883577806576E-3</v>
      </c>
      <c r="I15" s="12">
        <v>4.3971545145842519E-2</v>
      </c>
      <c r="J15" s="12">
        <v>0.21055569337633359</v>
      </c>
      <c r="K15" s="30">
        <v>7.5653205880011801E-2</v>
      </c>
      <c r="L15" s="12">
        <v>-1.8567868453922221E-2</v>
      </c>
      <c r="M15" s="12">
        <v>5.2281020520794773E-2</v>
      </c>
      <c r="N15" s="12">
        <v>0.21055569337633359</v>
      </c>
      <c r="O15" s="30">
        <v>-0.35515504993895158</v>
      </c>
      <c r="P15" s="12">
        <v>1.4790782925526713E-2</v>
      </c>
      <c r="Q15" s="12">
        <v>5.8167500949617146E-2</v>
      </c>
      <c r="R15" s="12">
        <v>0.10318103357170542</v>
      </c>
      <c r="S15" s="30">
        <v>0.2542791538927901</v>
      </c>
      <c r="T15" s="12">
        <v>4.453453999640522E-2</v>
      </c>
      <c r="U15" s="12">
        <v>3.9900967561321651E-2</v>
      </c>
      <c r="V15" s="12">
        <v>3.3655868742111933E-2</v>
      </c>
      <c r="W15" s="30">
        <v>1.1161268189289515</v>
      </c>
      <c r="X15" s="22">
        <v>41640</v>
      </c>
      <c r="Y15" s="23">
        <v>8</v>
      </c>
      <c r="Z15" s="28" t="s">
        <v>54</v>
      </c>
      <c r="AA15" s="28" t="s">
        <v>52</v>
      </c>
      <c r="AB15" s="28" t="s">
        <v>54</v>
      </c>
      <c r="AC15" s="28" t="s">
        <v>54</v>
      </c>
      <c r="AD15" s="28" t="s">
        <v>52</v>
      </c>
      <c r="AE15" s="28" t="s">
        <v>23</v>
      </c>
    </row>
    <row r="16" spans="1:31" s="7" customFormat="1" ht="21.75" customHeight="1">
      <c r="A16" s="10" t="s">
        <v>38</v>
      </c>
      <c r="B16" s="11" t="s">
        <v>45</v>
      </c>
      <c r="C16" s="12">
        <v>3.5306684392800269E-2</v>
      </c>
      <c r="D16" s="12">
        <v>0.83515062364384574</v>
      </c>
      <c r="E16" s="12">
        <v>2.8981753013304468E-2</v>
      </c>
      <c r="F16" s="12">
        <v>0.12086151655393557</v>
      </c>
      <c r="G16" s="30">
        <v>1.2182383990572363</v>
      </c>
      <c r="H16" s="12">
        <v>1.4632523099319394E-2</v>
      </c>
      <c r="I16" s="12">
        <v>2.6568489533425641E-2</v>
      </c>
      <c r="J16" s="12">
        <v>0.12086151655393557</v>
      </c>
      <c r="K16" s="30">
        <v>0.55074727078143881</v>
      </c>
      <c r="L16" s="12">
        <v>1.5178906768401612E-2</v>
      </c>
      <c r="M16" s="12">
        <v>2.6621771101002178E-2</v>
      </c>
      <c r="N16" s="12">
        <v>0.12086151655393557</v>
      </c>
      <c r="O16" s="30">
        <v>0.5701689309405189</v>
      </c>
      <c r="P16" s="12">
        <v>4.8080327503270182E-2</v>
      </c>
      <c r="Q16" s="12">
        <v>3.0295842202689331E-2</v>
      </c>
      <c r="R16" s="12">
        <v>6.3696682464455978E-2</v>
      </c>
      <c r="S16" s="30">
        <v>1.5870272620776371</v>
      </c>
      <c r="T16" s="12">
        <v>5.8395590012789045E-2</v>
      </c>
      <c r="U16" s="12">
        <v>2.721759500513982E-2</v>
      </c>
      <c r="V16" s="12">
        <v>1.8770449457551523E-2</v>
      </c>
      <c r="W16" s="30">
        <v>2.1455088152263828</v>
      </c>
      <c r="X16" s="22">
        <v>43281</v>
      </c>
      <c r="Y16" s="23">
        <v>8</v>
      </c>
      <c r="Z16" s="28" t="s">
        <v>53</v>
      </c>
      <c r="AA16" s="28" t="s">
        <v>52</v>
      </c>
      <c r="AB16" s="28" t="s">
        <v>54</v>
      </c>
      <c r="AC16" s="28" t="s">
        <v>54</v>
      </c>
      <c r="AD16" s="28" t="s">
        <v>52</v>
      </c>
      <c r="AE16" s="28" t="s">
        <v>23</v>
      </c>
    </row>
    <row r="17" spans="1:31" s="7" customFormat="1" ht="21.75" customHeight="1">
      <c r="A17" s="10" t="s">
        <v>39</v>
      </c>
      <c r="B17" s="11" t="s">
        <v>46</v>
      </c>
      <c r="C17" s="12">
        <v>2.0250300064219795E-2</v>
      </c>
      <c r="D17" s="12">
        <v>0.4201915932866076</v>
      </c>
      <c r="E17" s="12">
        <v>4.661912866838018E-2</v>
      </c>
      <c r="F17" s="12">
        <v>0.5610931936704544</v>
      </c>
      <c r="G17" s="30">
        <v>0.43437748929775116</v>
      </c>
      <c r="H17" s="12">
        <v>1.2549812259510684E-2</v>
      </c>
      <c r="I17" s="12">
        <v>1.4536286841878814E-2</v>
      </c>
      <c r="J17" s="12">
        <v>6.8206776927071125E-2</v>
      </c>
      <c r="K17" s="30">
        <v>0.86334374080696263</v>
      </c>
      <c r="L17" s="12">
        <v>2.8035720759146621E-2</v>
      </c>
      <c r="M17" s="12">
        <v>1.6048829822118318E-2</v>
      </c>
      <c r="N17" s="12">
        <v>3.2382458434192601E-2</v>
      </c>
      <c r="O17" s="30">
        <v>1.7469012426381456</v>
      </c>
      <c r="P17" s="12">
        <v>4.3307227539421067E-2</v>
      </c>
      <c r="Q17" s="12">
        <v>1.7471891366798165E-2</v>
      </c>
      <c r="R17" s="12">
        <v>2.0481806494885624E-2</v>
      </c>
      <c r="S17" s="30">
        <v>2.4786799912067785</v>
      </c>
      <c r="T17" s="12">
        <v>6.3793596489073234E-2</v>
      </c>
      <c r="U17" s="12">
        <v>1.6976360518289716E-2</v>
      </c>
      <c r="V17" s="12">
        <v>1.253524338877412E-2</v>
      </c>
      <c r="W17" s="30">
        <v>3.7577899232491161</v>
      </c>
      <c r="X17" s="22">
        <v>43830</v>
      </c>
      <c r="Y17" s="23">
        <v>8</v>
      </c>
      <c r="Z17" s="28" t="s">
        <v>53</v>
      </c>
      <c r="AA17" s="28" t="s">
        <v>52</v>
      </c>
      <c r="AB17" s="28" t="s">
        <v>54</v>
      </c>
      <c r="AC17" s="28" t="s">
        <v>54</v>
      </c>
      <c r="AD17" s="28" t="s">
        <v>52</v>
      </c>
      <c r="AE17" s="28" t="s">
        <v>23</v>
      </c>
    </row>
    <row r="18" spans="1:31" s="7" customFormat="1" ht="21.75" customHeight="1">
      <c r="A18" s="10" t="s">
        <v>40</v>
      </c>
      <c r="B18" s="11" t="s">
        <v>48</v>
      </c>
      <c r="C18" s="12">
        <v>2.3430509924885046E-2</v>
      </c>
      <c r="D18" s="12">
        <v>0.49967516647718035</v>
      </c>
      <c r="E18" s="12">
        <v>4.4754400116979329E-2</v>
      </c>
      <c r="F18" s="12">
        <v>0.26069374550682956</v>
      </c>
      <c r="G18" s="30">
        <v>0.52353533649523254</v>
      </c>
      <c r="H18" s="12">
        <v>2.2622081736702881E-3</v>
      </c>
      <c r="I18" s="12">
        <v>5.0076669097290909E-2</v>
      </c>
      <c r="J18" s="12">
        <v>0.26069374550682956</v>
      </c>
      <c r="K18" s="30">
        <v>4.5174893107909828E-2</v>
      </c>
      <c r="L18" s="12">
        <v>-2.857905435591146E-2</v>
      </c>
      <c r="M18" s="12">
        <v>5.8904458436825902E-2</v>
      </c>
      <c r="N18" s="12">
        <v>0.26069374550682956</v>
      </c>
      <c r="O18" s="30">
        <v>-0.4851764215192988</v>
      </c>
      <c r="P18" s="12">
        <v>7.1263405223445098E-3</v>
      </c>
      <c r="Q18" s="12">
        <v>6.3655953976246127E-2</v>
      </c>
      <c r="R18" s="12">
        <v>0.12967893224253743</v>
      </c>
      <c r="S18" s="30">
        <v>0.11195088718651168</v>
      </c>
      <c r="T18" s="12">
        <v>5.2427439864612957E-2</v>
      </c>
      <c r="U18" s="12">
        <v>4.4264164239979177E-2</v>
      </c>
      <c r="V18" s="12">
        <v>3.4134485552254991E-2</v>
      </c>
      <c r="W18" s="30">
        <v>1.1844217724382278</v>
      </c>
      <c r="X18" s="22">
        <v>42370</v>
      </c>
      <c r="Y18" s="23">
        <v>8</v>
      </c>
      <c r="Z18" s="28" t="s">
        <v>54</v>
      </c>
      <c r="AA18" s="28" t="s">
        <v>52</v>
      </c>
      <c r="AB18" s="28" t="s">
        <v>54</v>
      </c>
      <c r="AC18" s="28" t="s">
        <v>54</v>
      </c>
      <c r="AD18" s="28" t="s">
        <v>52</v>
      </c>
      <c r="AE18" s="28" t="s">
        <v>23</v>
      </c>
    </row>
    <row r="19" spans="1:31" s="7" customFormat="1" ht="21.6" customHeight="1">
      <c r="A19" s="10" t="s">
        <v>30</v>
      </c>
      <c r="B19" s="11" t="s">
        <v>31</v>
      </c>
      <c r="C19" s="12">
        <v>2.9257718045824443E-2</v>
      </c>
      <c r="D19" s="12">
        <v>0.65631262525050116</v>
      </c>
      <c r="E19" s="12">
        <v>4.7021623031401956E-2</v>
      </c>
      <c r="F19" s="12">
        <v>0.23374704491725759</v>
      </c>
      <c r="G19" s="30">
        <v>0.62221837868687713</v>
      </c>
      <c r="H19" s="12">
        <v>1.6733870340777557E-2</v>
      </c>
      <c r="I19" s="12">
        <v>4.2326315270239098E-2</v>
      </c>
      <c r="J19" s="12">
        <v>0.17416131334760884</v>
      </c>
      <c r="K19" s="30">
        <v>0.39535381792479446</v>
      </c>
      <c r="L19" s="12">
        <v>6.5146570605452148E-3</v>
      </c>
      <c r="M19" s="12">
        <v>3.8414640866045534E-2</v>
      </c>
      <c r="N19" s="12">
        <v>0.17416131334760884</v>
      </c>
      <c r="O19" s="30">
        <v>0.16958786841876947</v>
      </c>
      <c r="P19" s="12">
        <v>4.2338767802101884E-2</v>
      </c>
      <c r="Q19" s="12">
        <v>4.2927867803488139E-2</v>
      </c>
      <c r="R19" s="12">
        <v>8.9872173058013816E-2</v>
      </c>
      <c r="S19" s="30">
        <v>0.98627697969806027</v>
      </c>
      <c r="T19" s="12">
        <v>5.5932019904046282E-2</v>
      </c>
      <c r="U19" s="12">
        <v>2.9371155547669697E-2</v>
      </c>
      <c r="V19" s="12">
        <v>2.0848529054218374E-2</v>
      </c>
      <c r="W19" s="30">
        <v>1.9043179902563936</v>
      </c>
      <c r="X19" s="22">
        <v>42916</v>
      </c>
      <c r="Y19" s="23">
        <v>8</v>
      </c>
      <c r="Z19" s="23" t="s">
        <v>54</v>
      </c>
      <c r="AA19" s="23" t="s">
        <v>54</v>
      </c>
      <c r="AB19" s="23" t="s">
        <v>54</v>
      </c>
      <c r="AC19" s="23" t="s">
        <v>54</v>
      </c>
      <c r="AD19" s="23" t="s">
        <v>54</v>
      </c>
      <c r="AE19" s="23" t="s">
        <v>23</v>
      </c>
    </row>
    <row r="20" spans="1:31" s="7" customFormat="1" ht="21.75" customHeight="1">
      <c r="A20" s="10" t="s">
        <v>77</v>
      </c>
      <c r="B20" s="11" t="s">
        <v>79</v>
      </c>
      <c r="C20" s="12">
        <v>1.4606866697351339E-2</v>
      </c>
      <c r="D20" s="12">
        <v>0.28883215978904242</v>
      </c>
      <c r="E20" s="12">
        <v>2.6537789333258826E-2</v>
      </c>
      <c r="F20" s="12">
        <v>0.12990961550394012</v>
      </c>
      <c r="G20" s="30">
        <v>0.5504176144410452</v>
      </c>
      <c r="H20" s="12">
        <v>2.4843876892366445E-4</v>
      </c>
      <c r="I20" s="12">
        <v>2.6648938217078592E-2</v>
      </c>
      <c r="J20" s="12">
        <v>0.12990961550394012</v>
      </c>
      <c r="K20" s="30">
        <v>9.3226516906571039E-3</v>
      </c>
      <c r="L20" s="12">
        <v>-7.2748325839999683E-3</v>
      </c>
      <c r="M20" s="12">
        <v>3.3042663322911642E-2</v>
      </c>
      <c r="N20" s="12">
        <v>0.12872025350537453</v>
      </c>
      <c r="O20" s="30">
        <v>-0.22016483698381634</v>
      </c>
      <c r="P20" s="12">
        <v>1.2339594627957862E-2</v>
      </c>
      <c r="Q20" s="12">
        <v>3.8668885663034891E-2</v>
      </c>
      <c r="R20" s="12">
        <v>8.1685221567343411E-2</v>
      </c>
      <c r="S20" s="30">
        <v>0.31910913429175347</v>
      </c>
      <c r="T20" s="12">
        <v>5.1531827497303784E-2</v>
      </c>
      <c r="U20" s="12">
        <v>2.9351229061863101E-2</v>
      </c>
      <c r="V20" s="12">
        <v>1.8519333128051766E-2</v>
      </c>
      <c r="W20" s="30">
        <v>1.7556957287441355</v>
      </c>
      <c r="X20" s="22">
        <v>44926</v>
      </c>
      <c r="Y20" s="23">
        <v>8</v>
      </c>
      <c r="Z20" s="28" t="s">
        <v>54</v>
      </c>
      <c r="AA20" s="28" t="s">
        <v>54</v>
      </c>
      <c r="AB20" s="28" t="s">
        <v>54</v>
      </c>
      <c r="AC20" s="28" t="s">
        <v>54</v>
      </c>
      <c r="AD20" s="28" t="s">
        <v>54</v>
      </c>
      <c r="AE20" s="28" t="s">
        <v>35</v>
      </c>
    </row>
    <row r="21" spans="1:31" s="7" customFormat="1" ht="21.75" customHeight="1">
      <c r="A21" s="10" t="s">
        <v>41</v>
      </c>
      <c r="B21" s="11" t="s">
        <v>49</v>
      </c>
      <c r="C21" s="12">
        <v>2.4031880639174608E-2</v>
      </c>
      <c r="D21" s="12">
        <v>0.51516925487278753</v>
      </c>
      <c r="E21" s="12">
        <v>4.5369121785408272E-2</v>
      </c>
      <c r="F21" s="12">
        <v>0.22155281625126516</v>
      </c>
      <c r="G21" s="30">
        <v>0.52969684431722464</v>
      </c>
      <c r="H21" s="12">
        <v>2.4094809511117088E-3</v>
      </c>
      <c r="I21" s="12">
        <v>5.0006087517338142E-2</v>
      </c>
      <c r="J21" s="12">
        <v>0.22155281625126516</v>
      </c>
      <c r="K21" s="30">
        <v>4.8183752633642697E-2</v>
      </c>
      <c r="L21" s="12">
        <v>-2.3351398291821424E-2</v>
      </c>
      <c r="M21" s="12">
        <v>6.0018527032284927E-2</v>
      </c>
      <c r="N21" s="12">
        <v>0.22155281625126516</v>
      </c>
      <c r="O21" s="30">
        <v>-0.38906983304105969</v>
      </c>
      <c r="P21" s="12">
        <v>6.6336532000432769E-3</v>
      </c>
      <c r="Q21" s="12">
        <v>6.6146742096210243E-2</v>
      </c>
      <c r="R21" s="12">
        <v>0.11899208009834601</v>
      </c>
      <c r="S21" s="30">
        <v>0.10028692252741106</v>
      </c>
      <c r="T21" s="12">
        <v>4.4120539250644519E-2</v>
      </c>
      <c r="U21" s="12">
        <v>4.3853847426609679E-2</v>
      </c>
      <c r="V21" s="12">
        <v>3.8302269336423729E-2</v>
      </c>
      <c r="W21" s="30">
        <v>1.0060813780246112</v>
      </c>
      <c r="X21" s="22">
        <v>41640</v>
      </c>
      <c r="Y21" s="23">
        <v>6</v>
      </c>
      <c r="Z21" s="28" t="s">
        <v>54</v>
      </c>
      <c r="AA21" s="28" t="s">
        <v>52</v>
      </c>
      <c r="AB21" s="28" t="s">
        <v>54</v>
      </c>
      <c r="AC21" s="28" t="s">
        <v>54</v>
      </c>
      <c r="AD21" s="28" t="s">
        <v>52</v>
      </c>
      <c r="AE21" s="28" t="s">
        <v>23</v>
      </c>
    </row>
    <row r="22" spans="1:31" s="7" customFormat="1" ht="21.75" customHeight="1">
      <c r="A22" s="10" t="s">
        <v>83</v>
      </c>
      <c r="B22" s="11" t="s">
        <v>50</v>
      </c>
      <c r="C22" s="12">
        <v>2.3797531624777379E-2</v>
      </c>
      <c r="D22" s="12">
        <v>0.50911347947196339</v>
      </c>
      <c r="E22" s="12">
        <v>4.2848303434997147E-2</v>
      </c>
      <c r="F22" s="12">
        <v>0.23605430183356846</v>
      </c>
      <c r="G22" s="31">
        <v>0.5553902889265927</v>
      </c>
      <c r="H22" s="12">
        <v>7.8206849101887244E-3</v>
      </c>
      <c r="I22" s="12">
        <v>4.954213937397995E-2</v>
      </c>
      <c r="J22" s="12">
        <v>0.23605430183356846</v>
      </c>
      <c r="K22" s="31">
        <v>0.15785924889420963</v>
      </c>
      <c r="L22" s="12">
        <v>-1.6394349515120643E-2</v>
      </c>
      <c r="M22" s="12">
        <v>5.8473754852816071E-2</v>
      </c>
      <c r="N22" s="12">
        <v>0.23605430183356846</v>
      </c>
      <c r="O22" s="31">
        <v>-0.28037107513254039</v>
      </c>
      <c r="P22" s="12">
        <v>2.1826987482660876E-2</v>
      </c>
      <c r="Q22" s="12">
        <v>6.4560699361306498E-2</v>
      </c>
      <c r="R22" s="12">
        <v>0.11815943179274274</v>
      </c>
      <c r="S22" s="31">
        <v>0.33808474348316242</v>
      </c>
      <c r="T22" s="12">
        <v>5.3266217968633622E-2</v>
      </c>
      <c r="U22" s="12">
        <v>4.4961432519861982E-2</v>
      </c>
      <c r="V22" s="12">
        <v>3.6950626146606103E-2</v>
      </c>
      <c r="W22" s="31">
        <v>1.1847090936238063</v>
      </c>
      <c r="X22" s="22">
        <v>44196</v>
      </c>
      <c r="Y22" s="23">
        <v>8</v>
      </c>
      <c r="Z22" s="28" t="s">
        <v>53</v>
      </c>
      <c r="AA22" s="28" t="s">
        <v>52</v>
      </c>
      <c r="AB22" s="28" t="s">
        <v>54</v>
      </c>
      <c r="AC22" s="28" t="s">
        <v>54</v>
      </c>
      <c r="AD22" s="29" t="s">
        <v>52</v>
      </c>
      <c r="AE22" s="28" t="s">
        <v>20</v>
      </c>
    </row>
    <row r="23" spans="1:31" s="7" customFormat="1" ht="21.75" customHeight="1">
      <c r="A23" s="10" t="s">
        <v>83</v>
      </c>
      <c r="B23" s="11" t="s">
        <v>47</v>
      </c>
      <c r="C23" s="12">
        <v>1.9770789213642059E-2</v>
      </c>
      <c r="D23" s="12">
        <v>0.40855745144309319</v>
      </c>
      <c r="E23" s="12">
        <v>2.7702528072530673E-2</v>
      </c>
      <c r="F23" s="12">
        <v>0.1207925770403388</v>
      </c>
      <c r="G23" s="30">
        <v>0.71368176802774963</v>
      </c>
      <c r="H23" s="12">
        <v>5.1010451486723785E-3</v>
      </c>
      <c r="I23" s="12">
        <v>2.7248779919876068E-2</v>
      </c>
      <c r="J23" s="12">
        <v>0.1207925770403388</v>
      </c>
      <c r="K23" s="30">
        <v>0.18720269911797133</v>
      </c>
      <c r="L23" s="12">
        <v>2.5328832431952275E-3</v>
      </c>
      <c r="M23" s="12">
        <v>3.0064348056687923E-2</v>
      </c>
      <c r="N23" s="12">
        <v>0.11628640453987807</v>
      </c>
      <c r="O23" s="30">
        <v>8.4248733364160833E-2</v>
      </c>
      <c r="P23" s="12">
        <v>1.9177751354753303E-2</v>
      </c>
      <c r="Q23" s="12">
        <v>3.5146349607849993E-2</v>
      </c>
      <c r="R23" s="12">
        <v>6.5567694417533184E-2</v>
      </c>
      <c r="S23" s="30">
        <v>0.54565414527345169</v>
      </c>
      <c r="T23" s="12">
        <v>4.770160208297658E-2</v>
      </c>
      <c r="U23" s="12">
        <v>2.5135035107334426E-2</v>
      </c>
      <c r="V23" s="12">
        <v>1.8898567498384065E-2</v>
      </c>
      <c r="W23" s="30">
        <v>1.8978132268077561</v>
      </c>
      <c r="X23" s="22">
        <v>42370</v>
      </c>
      <c r="Y23" s="23">
        <v>8</v>
      </c>
      <c r="Z23" s="28" t="s">
        <v>22</v>
      </c>
      <c r="AA23" s="28" t="s">
        <v>22</v>
      </c>
      <c r="AB23" s="28" t="s">
        <v>22</v>
      </c>
      <c r="AC23" s="28" t="s">
        <v>22</v>
      </c>
      <c r="AD23" s="28" t="s">
        <v>22</v>
      </c>
      <c r="AE23" s="28" t="s">
        <v>21</v>
      </c>
    </row>
    <row r="24" spans="1:31" s="7" customFormat="1" ht="21.75" customHeight="1">
      <c r="A24" s="10"/>
      <c r="B24" s="11"/>
      <c r="C24" s="12"/>
      <c r="D24" s="12"/>
      <c r="E24" s="12"/>
      <c r="F24" s="12"/>
      <c r="G24" s="20"/>
      <c r="H24" s="12"/>
      <c r="I24" s="12"/>
      <c r="J24" s="12"/>
      <c r="K24" s="20"/>
      <c r="L24" s="12"/>
      <c r="M24" s="12"/>
      <c r="N24" s="12"/>
      <c r="O24" s="20"/>
      <c r="P24" s="12"/>
      <c r="Q24" s="12"/>
      <c r="R24" s="12"/>
      <c r="S24" s="20"/>
      <c r="T24" s="12"/>
      <c r="U24" s="12"/>
      <c r="V24" s="12"/>
      <c r="W24" s="20"/>
      <c r="X24" s="14"/>
      <c r="Y24" s="21"/>
      <c r="Z24" s="13"/>
      <c r="AA24" s="13"/>
      <c r="AB24" s="13"/>
      <c r="AC24" s="13"/>
    </row>
    <row r="25" spans="1:31" s="7" customFormat="1" ht="21.75" customHeight="1">
      <c r="A25" s="24" t="s">
        <v>2</v>
      </c>
      <c r="B25" s="24" t="s">
        <v>3</v>
      </c>
      <c r="C25" s="25">
        <f>AVERAGE(Table10[Performance annualisée depuis 01/08])</f>
        <v>2.6145514313502996E-2</v>
      </c>
      <c r="D25" s="25">
        <f>AVERAGE(Table10[Perf. Totale depuis 01/08])</f>
        <v>0.57975673390908389</v>
      </c>
      <c r="E25" s="25">
        <f>AVERAGE(Table10[Volatilité annualisée depuis 01/08])</f>
        <v>3.4270559593235467E-2</v>
      </c>
      <c r="F25" s="25">
        <f>AVERAGE(Table10[Max Drawdown depuis 01/08])</f>
        <v>0.19414711812661106</v>
      </c>
      <c r="G25" s="27">
        <f>AVERAGE(Table10[Couple Rendement / Risque depuis 01/08])</f>
        <v>0.83058905596804944</v>
      </c>
      <c r="H25" s="25">
        <f>AVERAGE(Table10[Performance annualisée 10 ans])</f>
        <v>9.3333245465326842E-3</v>
      </c>
      <c r="I25" s="25">
        <f>AVERAGE(Table10[Volatilité annualisée 10 ans])</f>
        <v>3.118677723802437E-2</v>
      </c>
      <c r="J25" s="25">
        <f>AVERAGE(Table10[Max Drawdown 10 ans])</f>
        <v>0.15123547532916015</v>
      </c>
      <c r="K25" s="27">
        <f>AVERAGE(Table10[Couple Rendement Risque 10 ans])</f>
        <v>0.40859478407630689</v>
      </c>
      <c r="L25" s="25">
        <f>AVERAGE(Table10[Performance annualisée 5 ans])</f>
        <v>2.6898683432251768E-3</v>
      </c>
      <c r="M25" s="25">
        <f>AVERAGE(Table10[Volatilité annualisée 5 ans])</f>
        <v>3.5678074553637293E-2</v>
      </c>
      <c r="N25" s="25">
        <f>AVERAGE(Table10[Max Drawdown 5 ans])</f>
        <v>0.14856178815366367</v>
      </c>
      <c r="O25" s="27">
        <f>AVERAGE(Table10[Couple Rendement Risque 5 ans])</f>
        <v>0.38437945294612225</v>
      </c>
      <c r="P25" s="25">
        <f>AVERAGE(Table10[Performance annualisée 3 ans])</f>
        <v>3.3219733754477711E-2</v>
      </c>
      <c r="Q25" s="25">
        <f>AVERAGE(Table10[Volatilité annualisée 3 ans])</f>
        <v>3.9259444653004918E-2</v>
      </c>
      <c r="R25" s="25">
        <f>AVERAGE(Table10[Max Drawdown 3 ans])</f>
        <v>7.5715048035772295E-2</v>
      </c>
      <c r="S25" s="27">
        <f>AVERAGE(Table10[Couple Rendement Risque 3 ans])</f>
        <v>1.3320978902308362</v>
      </c>
      <c r="T25" s="25">
        <f>AVERAGE(Table10[Performance annualisée 1 an])</f>
        <v>5.3863754945943622E-2</v>
      </c>
      <c r="U25" s="25">
        <f>AVERAGE(Table10[Volatilité annualisée 1 an])</f>
        <v>2.8138631366822875E-2</v>
      </c>
      <c r="V25" s="25">
        <f>AVERAGE(Table10[Max Drawdown 1 an])</f>
        <v>2.2479244726696317E-2</v>
      </c>
      <c r="W25" s="27">
        <f>AVERAGE(Table10[Couple Rendement Risque 1 an])</f>
        <v>2.5544744448275951</v>
      </c>
      <c r="X25" s="26"/>
      <c r="Y25" s="25"/>
      <c r="Z25" s="25"/>
      <c r="AA25" s="25"/>
      <c r="AB25" s="25"/>
      <c r="AC25" s="25"/>
      <c r="AD25" s="25"/>
      <c r="AE25" s="25"/>
    </row>
    <row r="26" spans="1:31" ht="21.75" customHeight="1">
      <c r="E26" s="2"/>
      <c r="F26" s="2"/>
    </row>
    <row r="27" spans="1:31" ht="21.75" customHeight="1">
      <c r="E27" s="2"/>
      <c r="F27" s="2"/>
    </row>
    <row r="28" spans="1:31" ht="21.75" customHeight="1">
      <c r="E28" s="2"/>
      <c r="F28" s="2"/>
    </row>
    <row r="29" spans="1:31" ht="21.75" customHeight="1">
      <c r="E29" s="2"/>
      <c r="F29" s="2"/>
      <c r="AB29" s="6"/>
    </row>
    <row r="30" spans="1:31" ht="21.75" customHeight="1">
      <c r="E30" s="2"/>
      <c r="F30" s="2"/>
    </row>
    <row r="31" spans="1:31">
      <c r="E31" s="2"/>
      <c r="F31" s="2"/>
    </row>
    <row r="32" spans="1:31">
      <c r="E32" s="2"/>
      <c r="F32" s="2"/>
    </row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</sheetData>
  <sheetProtection selectLockedCells="1"/>
  <phoneticPr fontId="18" type="noConversion"/>
  <conditionalFormatting sqref="C4:C24">
    <cfRule type="iconSet" priority="349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24">
    <cfRule type="iconSet" priority="349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24">
    <cfRule type="iconSet" priority="349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24">
    <cfRule type="iconSet" priority="349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21">
    <cfRule type="iconSet" priority="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22:G24">
    <cfRule type="iconSet" priority="349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32:X32">
    <cfRule type="iconSet" priority="2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24">
    <cfRule type="iconSet" priority="349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24">
    <cfRule type="iconSet" priority="349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24">
    <cfRule type="iconSet" priority="349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21">
    <cfRule type="iconSet" priority="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22:K24">
    <cfRule type="iconSet" priority="349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24">
    <cfRule type="iconSet" priority="350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24">
    <cfRule type="iconSet" priority="350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24">
    <cfRule type="iconSet" priority="350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21">
    <cfRule type="iconSet" priority="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22:O24">
    <cfRule type="iconSet" priority="350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24">
    <cfRule type="iconSet" priority="350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24">
    <cfRule type="iconSet" priority="350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24">
    <cfRule type="iconSet" priority="350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21">
    <cfRule type="iconSet" priority="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22:S24">
    <cfRule type="iconSet" priority="350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4:T24">
    <cfRule type="iconSet" priority="350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U4:U24">
    <cfRule type="iconSet" priority="350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4:V24">
    <cfRule type="iconSet" priority="351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4:W21">
    <cfRule type="iconSet" priority="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22:W24">
    <cfRule type="iconSet" priority="351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80314965" right="0.78740157480314965" top="0.98425196850393704" bottom="0.98425196850393704" header="0.51181102362204722" footer="0.51181102362204722"/>
  <pageSetup paperSize="9" scale="28" orientation="landscape" horizontalDpi="4294967292" verticalDpi="4294967292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Obligataire</vt:lpstr>
      <vt:lpstr>Obligataire!Zone_d_impression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 Clerbois</dc:creator>
  <cp:lastModifiedBy>Sandra DOS SANTOS</cp:lastModifiedBy>
  <cp:lastPrinted>2025-02-10T10:58:30Z</cp:lastPrinted>
  <dcterms:created xsi:type="dcterms:W3CDTF">2013-12-23T18:18:13Z</dcterms:created>
  <dcterms:modified xsi:type="dcterms:W3CDTF">2025-10-10T13:58:44Z</dcterms:modified>
</cp:coreProperties>
</file>